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РЫЙ РАБОЧИЙ СТОЛ\НПА\Ажыл\2024 исполнение ГП\отчет на 01.01.2025г\"/>
    </mc:Choice>
  </mc:AlternateContent>
  <xr:revisionPtr revIDLastSave="0" documentId="13_ncr:1_{8AA088A4-6DFF-4D82-9C3C-1DEDBC8A588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 10" sheetId="4" r:id="rId1"/>
    <sheet name="прил 13" sheetId="5" r:id="rId2"/>
    <sheet name="прил 14" sheetId="6" r:id="rId3"/>
  </sheets>
  <definedNames>
    <definedName name="_xlnm._FilterDatabase" localSheetId="0" hidden="1">'прил 10'!$A$4:$O$321</definedName>
    <definedName name="_xlnm._FilterDatabase" localSheetId="2" hidden="1">'прил 14'!$A$8:$F$85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7" i="4" l="1"/>
  <c r="C57" i="5"/>
  <c r="D57" i="5"/>
  <c r="E57" i="5"/>
  <c r="F57" i="5"/>
  <c r="G57" i="5"/>
  <c r="H57" i="5"/>
  <c r="I57" i="5"/>
  <c r="J57" i="5"/>
  <c r="K57" i="5"/>
  <c r="L57" i="5"/>
  <c r="M57" i="5"/>
  <c r="N57" i="5"/>
  <c r="B57" i="5"/>
  <c r="C28" i="5"/>
  <c r="C27" i="5"/>
  <c r="D42" i="5"/>
  <c r="E42" i="5"/>
  <c r="F42" i="5"/>
  <c r="G42" i="5"/>
  <c r="H42" i="5"/>
  <c r="I42" i="5"/>
  <c r="J42" i="5"/>
  <c r="K42" i="5"/>
  <c r="L42" i="5"/>
  <c r="M42" i="5"/>
  <c r="N42" i="5"/>
  <c r="C42" i="5"/>
  <c r="D43" i="5"/>
  <c r="E43" i="5"/>
  <c r="F43" i="5"/>
  <c r="G43" i="5"/>
  <c r="H43" i="5"/>
  <c r="I43" i="5"/>
  <c r="J43" i="5"/>
  <c r="K43" i="5"/>
  <c r="L43" i="5"/>
  <c r="M43" i="5"/>
  <c r="N43" i="5"/>
  <c r="D45" i="5"/>
  <c r="E45" i="5"/>
  <c r="F45" i="5"/>
  <c r="G45" i="5"/>
  <c r="H45" i="5"/>
  <c r="I45" i="5"/>
  <c r="J45" i="5"/>
  <c r="K45" i="5"/>
  <c r="L45" i="5"/>
  <c r="M45" i="5"/>
  <c r="N45" i="5"/>
  <c r="B45" i="5"/>
  <c r="C45" i="5"/>
  <c r="B42" i="5"/>
  <c r="B43" i="5"/>
  <c r="C43" i="5"/>
  <c r="D10" i="5"/>
  <c r="D40" i="5"/>
  <c r="D37" i="5"/>
  <c r="D18" i="5"/>
  <c r="C39" i="5"/>
  <c r="C38" i="5"/>
  <c r="B33" i="5"/>
  <c r="B32" i="5"/>
  <c r="C68" i="5"/>
  <c r="B68" i="5"/>
  <c r="C67" i="5"/>
  <c r="B67" i="5"/>
  <c r="I66" i="5"/>
  <c r="C66" i="5"/>
  <c r="B66" i="5"/>
  <c r="C65" i="5"/>
  <c r="B65" i="5"/>
  <c r="C64" i="5"/>
  <c r="B64" i="5"/>
  <c r="C63" i="5"/>
  <c r="B63" i="5"/>
  <c r="G62" i="5"/>
  <c r="G61" i="5" s="1"/>
  <c r="F62" i="5"/>
  <c r="F61" i="5" s="1"/>
  <c r="C62" i="5"/>
  <c r="B62" i="5"/>
  <c r="N61" i="5"/>
  <c r="M61" i="5"/>
  <c r="L61" i="5"/>
  <c r="K61" i="5"/>
  <c r="J61" i="5"/>
  <c r="H61" i="5"/>
  <c r="E61" i="5"/>
  <c r="D61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C58" i="5"/>
  <c r="B58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M47" i="5"/>
  <c r="L47" i="5"/>
  <c r="K47" i="5"/>
  <c r="J47" i="5"/>
  <c r="I47" i="5"/>
  <c r="H47" i="5"/>
  <c r="G47" i="5"/>
  <c r="F47" i="5"/>
  <c r="E47" i="5"/>
  <c r="D47" i="5"/>
  <c r="C47" i="5"/>
  <c r="B47" i="5"/>
  <c r="C46" i="5"/>
  <c r="B46" i="5"/>
  <c r="C44" i="5"/>
  <c r="B44" i="5"/>
  <c r="C41" i="5"/>
  <c r="B41" i="5"/>
  <c r="M40" i="5"/>
  <c r="L40" i="5"/>
  <c r="K40" i="5"/>
  <c r="J40" i="5"/>
  <c r="I40" i="5"/>
  <c r="H40" i="5"/>
  <c r="G40" i="5"/>
  <c r="F40" i="5"/>
  <c r="E40" i="5"/>
  <c r="C40" i="5"/>
  <c r="B40" i="5"/>
  <c r="B39" i="5"/>
  <c r="M38" i="5"/>
  <c r="L38" i="5"/>
  <c r="K38" i="5"/>
  <c r="J38" i="5"/>
  <c r="I38" i="5"/>
  <c r="H38" i="5"/>
  <c r="G38" i="5"/>
  <c r="F38" i="5"/>
  <c r="E38" i="5"/>
  <c r="D38" i="5"/>
  <c r="B38" i="5"/>
  <c r="M37" i="5"/>
  <c r="L37" i="5"/>
  <c r="K37" i="5"/>
  <c r="J37" i="5"/>
  <c r="I37" i="5"/>
  <c r="H37" i="5"/>
  <c r="G37" i="5"/>
  <c r="F37" i="5"/>
  <c r="E37" i="5"/>
  <c r="C37" i="5"/>
  <c r="B37" i="5"/>
  <c r="C36" i="5"/>
  <c r="B36" i="5"/>
  <c r="G35" i="5"/>
  <c r="F35" i="5"/>
  <c r="C35" i="5"/>
  <c r="B35" i="5"/>
  <c r="C34" i="5"/>
  <c r="B34" i="5"/>
  <c r="C33" i="5"/>
  <c r="C32" i="5"/>
  <c r="C31" i="5"/>
  <c r="B31" i="5"/>
  <c r="C30" i="5"/>
  <c r="B30" i="5"/>
  <c r="C29" i="5"/>
  <c r="B29" i="5"/>
  <c r="B28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M18" i="5"/>
  <c r="M10" i="5" s="1"/>
  <c r="L18" i="5"/>
  <c r="K18" i="5"/>
  <c r="J18" i="5"/>
  <c r="I18" i="5"/>
  <c r="H18" i="5"/>
  <c r="G18" i="5"/>
  <c r="F18" i="5"/>
  <c r="E18" i="5"/>
  <c r="C17" i="5"/>
  <c r="B17" i="5"/>
  <c r="C16" i="5"/>
  <c r="B16" i="5"/>
  <c r="C15" i="5"/>
  <c r="B15" i="5"/>
  <c r="C14" i="5"/>
  <c r="B14" i="5"/>
  <c r="C13" i="5"/>
  <c r="B13" i="5"/>
  <c r="C12" i="5"/>
  <c r="B12" i="5"/>
  <c r="M11" i="5"/>
  <c r="L11" i="5"/>
  <c r="K11" i="5"/>
  <c r="J11" i="5"/>
  <c r="I11" i="5"/>
  <c r="H11" i="5"/>
  <c r="G11" i="5"/>
  <c r="F11" i="5"/>
  <c r="E11" i="5"/>
  <c r="D11" i="5"/>
  <c r="C11" i="5"/>
  <c r="B11" i="5"/>
  <c r="L10" i="5"/>
  <c r="K10" i="5"/>
  <c r="J10" i="5"/>
  <c r="G10" i="5"/>
  <c r="F10" i="5"/>
  <c r="G9" i="5" l="1"/>
  <c r="D9" i="5"/>
  <c r="L9" i="5"/>
  <c r="J9" i="5"/>
  <c r="F9" i="5"/>
  <c r="B61" i="5"/>
  <c r="E10" i="5"/>
  <c r="E9" i="5" s="1"/>
  <c r="I10" i="5"/>
  <c r="I9" i="5" s="1"/>
  <c r="K9" i="5"/>
  <c r="M9" i="5"/>
  <c r="H10" i="5"/>
  <c r="H9" i="5" s="1"/>
  <c r="B18" i="5"/>
  <c r="B10" i="5" s="1"/>
  <c r="B9" i="5" s="1"/>
  <c r="I61" i="5"/>
  <c r="C18" i="5"/>
  <c r="C10" i="5" s="1"/>
  <c r="C61" i="5"/>
  <c r="C9" i="5" l="1"/>
  <c r="I203" i="4"/>
  <c r="I204" i="4" l="1"/>
  <c r="I214" i="4"/>
  <c r="I122" i="4"/>
  <c r="I54" i="4" l="1"/>
  <c r="I19" i="4"/>
  <c r="I264" i="4"/>
  <c r="I265" i="4"/>
  <c r="I266" i="4"/>
  <c r="I274" i="4"/>
  <c r="I275" i="4"/>
  <c r="I276" i="4"/>
  <c r="I273" i="4"/>
  <c r="I317" i="4"/>
  <c r="I312" i="4"/>
  <c r="I307" i="4"/>
  <c r="I302" i="4"/>
  <c r="I297" i="4"/>
  <c r="I292" i="4"/>
  <c r="I286" i="4"/>
  <c r="I285" i="4"/>
  <c r="I284" i="4"/>
  <c r="I283" i="4"/>
  <c r="I277" i="4"/>
  <c r="I267" i="4"/>
  <c r="I263" i="4"/>
  <c r="I257" i="4"/>
  <c r="I252" i="4"/>
  <c r="I247" i="4"/>
  <c r="I242" i="4"/>
  <c r="I237" i="4"/>
  <c r="I232" i="4"/>
  <c r="I227" i="4"/>
  <c r="I222" i="4"/>
  <c r="I217" i="4"/>
  <c r="I216" i="4"/>
  <c r="I215" i="4"/>
  <c r="I213" i="4"/>
  <c r="I207" i="4"/>
  <c r="I206" i="4"/>
  <c r="I205" i="4"/>
  <c r="I197" i="4"/>
  <c r="I196" i="4"/>
  <c r="I195" i="4"/>
  <c r="I194" i="4"/>
  <c r="I193" i="4"/>
  <c r="I180" i="4"/>
  <c r="I181" i="4"/>
  <c r="I178" i="4"/>
  <c r="I179" i="4"/>
  <c r="I170" i="4"/>
  <c r="I165" i="4" s="1"/>
  <c r="I171" i="4"/>
  <c r="I166" i="4" s="1"/>
  <c r="I168" i="4"/>
  <c r="I163" i="4" s="1"/>
  <c r="I169" i="4"/>
  <c r="I182" i="4"/>
  <c r="I172" i="4"/>
  <c r="I157" i="4"/>
  <c r="I152" i="4"/>
  <c r="I139" i="4"/>
  <c r="I134" i="4"/>
  <c r="I129" i="4"/>
  <c r="I117" i="4"/>
  <c r="I112" i="4"/>
  <c r="I107" i="4"/>
  <c r="I102" i="4"/>
  <c r="I98" i="4"/>
  <c r="I97" i="4" s="1"/>
  <c r="I96" i="4"/>
  <c r="I95" i="4"/>
  <c r="I93" i="4"/>
  <c r="I88" i="4"/>
  <c r="I87" i="4" s="1"/>
  <c r="I86" i="4"/>
  <c r="I56" i="4" s="1"/>
  <c r="I85" i="4"/>
  <c r="I55" i="4" s="1"/>
  <c r="I83" i="4"/>
  <c r="I78" i="4"/>
  <c r="I77" i="4" s="1"/>
  <c r="I73" i="4"/>
  <c r="I72" i="4" s="1"/>
  <c r="I68" i="4"/>
  <c r="I67" i="4" s="1"/>
  <c r="I63" i="4"/>
  <c r="I62" i="4" s="1"/>
  <c r="I58" i="4"/>
  <c r="I57" i="4" s="1"/>
  <c r="I47" i="4"/>
  <c r="I43" i="4"/>
  <c r="I42" i="4" s="1"/>
  <c r="I39" i="4"/>
  <c r="I37" i="4" s="1"/>
  <c r="I33" i="4"/>
  <c r="I32" i="4" s="1"/>
  <c r="I27" i="4"/>
  <c r="I22" i="4"/>
  <c r="I21" i="4"/>
  <c r="I16" i="4" s="1"/>
  <c r="I20" i="4"/>
  <c r="I15" i="4" s="1"/>
  <c r="I14" i="4" l="1"/>
  <c r="I188" i="4"/>
  <c r="I190" i="4"/>
  <c r="I10" i="4" s="1"/>
  <c r="I262" i="4"/>
  <c r="I167" i="4"/>
  <c r="I189" i="4"/>
  <c r="I191" i="4"/>
  <c r="I11" i="4" s="1"/>
  <c r="I177" i="4"/>
  <c r="I164" i="4"/>
  <c r="I162" i="4" s="1"/>
  <c r="I272" i="4"/>
  <c r="I192" i="4"/>
  <c r="I282" i="4"/>
  <c r="I53" i="4"/>
  <c r="I202" i="4"/>
  <c r="I212" i="4"/>
  <c r="I82" i="4"/>
  <c r="I92" i="4"/>
  <c r="I18" i="4"/>
  <c r="I9" i="4" l="1"/>
  <c r="I187" i="4"/>
  <c r="I13" i="4"/>
  <c r="I8" i="4" s="1"/>
  <c r="I52" i="4"/>
  <c r="I17" i="4"/>
  <c r="I12" i="4" l="1"/>
  <c r="I7" i="4"/>
</calcChain>
</file>

<file path=xl/sharedStrings.xml><?xml version="1.0" encoding="utf-8"?>
<sst xmlns="http://schemas.openxmlformats.org/spreadsheetml/2006/main" count="1246" uniqueCount="409">
  <si>
    <t>внебюджетные источники</t>
  </si>
  <si>
    <t>план</t>
  </si>
  <si>
    <t>факт</t>
  </si>
  <si>
    <t>Приложение 10</t>
  </si>
  <si>
    <t>к Порядку разработки, реализации и оценки эффективности государственных программ Республики Тыва</t>
  </si>
  <si>
    <t>№ п/п</t>
  </si>
  <si>
    <t>Региональные проекты/ ведомственные проекты/ комплексы процессных мероприятий</t>
  </si>
  <si>
    <t>Источник финансового обеспечения</t>
  </si>
  <si>
    <t>Код бюджетной классификации (бюджета Республики Тыва) &lt;1&gt;</t>
  </si>
  <si>
    <t>Объем расходов, тыс. руб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</si>
  <si>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</si>
  <si>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</si>
  <si>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Фактический результат выполнения мероприятий (в отчетном периоде и нарастающим итогом с начала года)</t>
  </si>
  <si>
    <t>ГРБС</t>
  </si>
  <si>
    <t>Рз</t>
  </si>
  <si>
    <t>Пр</t>
  </si>
  <si>
    <t>ЦСР</t>
  </si>
  <si>
    <t>ВР</t>
  </si>
  <si>
    <t>наименование</t>
  </si>
  <si>
    <t>ед. измерения</t>
  </si>
  <si>
    <t>значение</t>
  </si>
  <si>
    <t>Государственная программа "Развитие сельского хозяйства и регулирование рынков сельскохозяйственной продукции, сырья и продовольствия в Республике Тыва"</t>
  </si>
  <si>
    <t>Минсельхозпрод РТ</t>
  </si>
  <si>
    <t>федеральный бюджет</t>
  </si>
  <si>
    <t>республиканский бюджет</t>
  </si>
  <si>
    <t>местный бюджет</t>
  </si>
  <si>
    <t>1. Подпрограмма "Развитие отраслей агропромышленного комплекса"</t>
  </si>
  <si>
    <t>1.1. Ведомственный проект «Поддержание доходности сельскохозяйственных товаропроизводителей»</t>
  </si>
  <si>
    <t>1.1.1. Поддержка элитного семеноводства</t>
  </si>
  <si>
    <t>1.1.2. 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 с учетом затрат на доставку</t>
  </si>
  <si>
    <t>1.1.3. Субсидии на финансовое обеспечение части затрат, направленных на обеспечение прироста собственного производства зерновых культур</t>
  </si>
  <si>
    <t>1.1.4. 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</si>
  <si>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1.1.5.Субсидии на проведение проектных и изыскательских работ и (или) подготовкой проектной документации на строительство, реконструкцию и техническое перевооружение оросительных систем общего и индивидуального пользования</t>
  </si>
  <si>
    <t>1.1.6. Проведение противопаводковых мероприятий</t>
  </si>
  <si>
    <t>1.2. Основное мероприятие "Содействие достижению целевых показателей реализации региональных программ развития агропромышленного комплекса"</t>
  </si>
  <si>
    <t>1.2.1. Обеспечение расходов на поддержку собственного производства молока</t>
  </si>
  <si>
    <t>1.2.2. Субсидии на содержание маточного поголовья овец и коз,  маточного товарного поголовья крупного рогатого скота специализированных мясных пород, за исключением племенных животных, в сельскохозяйственных организациях, крестьянских (фермерских) хозяйствах, включая индивидуальных предпринимателей</t>
  </si>
  <si>
    <t>1.2.3. Субсидии на развитие северного оленеводства</t>
  </si>
  <si>
    <t>1.2.4. Субсидии на развитие яководства</t>
  </si>
  <si>
    <t>1.2.5. Субсидии на развитие верблюдоводства</t>
  </si>
  <si>
    <t>1.2.6. Субсидии на поддержку племенного животноводства</t>
  </si>
  <si>
    <t>1.2.7. Содержание отдельных видов сельскохозяйственных животных (баранов и козлов-производителей)</t>
  </si>
  <si>
    <t>1.2.8. Государственная поддержка на развитие пантового мараловодства</t>
  </si>
  <si>
    <t>1.2.9. 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</si>
  <si>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1.2.10. Субсидии на обеспечение животноводческих стоянок водоснабжением и альтернативным электроснабжением</t>
  </si>
  <si>
    <t>1.2.11. Гранты на развитие семейной фермы</t>
  </si>
  <si>
    <t>1.2.12. Гранты на развитие материально-технической базы сельскохозяйственных потребительских кооперативов</t>
  </si>
  <si>
    <t>1.2.13. Государственная поддержка Центра поддержки фермерства и развития сельскохозяйственной кооперации</t>
  </si>
  <si>
    <t>1.2.14. Стимулирование увеличения производства картофеля и овощей</t>
  </si>
  <si>
    <t>1.2.15. Развитие молочного и мясного скотоводства и переработки сельскохозяйственной продукции в Республике Тыва, в том числе: создание не менее 3 ферм; увеличение мощности действующих молочно-товарных ферм на территории Республики Тыва за счет их реконструкции и модернизации (ИПСЭР)</t>
  </si>
  <si>
    <t>1.2.16. Финансовое обеспечение (возмещение) производителям зерновых культур части затрат на производство и реализацию зерновых культур за счет ИМБТ</t>
  </si>
  <si>
    <t>1.2.17. Стимулирование развития приоритетных направлений агропромышленного комплекса и развитие малых форм хозяйствования</t>
  </si>
  <si>
    <t>1.2.18. Поддержка сельскохозяйственного производства по отдельным подотраслям растениеводства и животноводства</t>
  </si>
  <si>
    <t>918</t>
  </si>
  <si>
    <t>04</t>
  </si>
  <si>
    <t>05</t>
  </si>
  <si>
    <t>18402R5080</t>
  </si>
  <si>
    <t>811</t>
  </si>
  <si>
    <t>1800000000</t>
  </si>
  <si>
    <t>1840100000</t>
  </si>
  <si>
    <t>1840160210</t>
  </si>
  <si>
    <t>813</t>
  </si>
  <si>
    <t>1840160220</t>
  </si>
  <si>
    <t>1840160240</t>
  </si>
  <si>
    <t>1840160250</t>
  </si>
  <si>
    <t>1840160280</t>
  </si>
  <si>
    <t>1840260100</t>
  </si>
  <si>
    <t>1840260110</t>
  </si>
  <si>
    <t>1840260120</t>
  </si>
  <si>
    <t>1840260140</t>
  </si>
  <si>
    <t>1840260150</t>
  </si>
  <si>
    <t>1840260160</t>
  </si>
  <si>
    <t>1840260170</t>
  </si>
  <si>
    <t>1840260180</t>
  </si>
  <si>
    <t>1840260190</t>
  </si>
  <si>
    <t>1840260450</t>
  </si>
  <si>
    <t>1840260460</t>
  </si>
  <si>
    <t>812</t>
  </si>
  <si>
    <t>1840260470</t>
  </si>
  <si>
    <t>632</t>
  </si>
  <si>
    <t>1840260500</t>
  </si>
  <si>
    <t>633</t>
  </si>
  <si>
    <t>18402R0140</t>
  </si>
  <si>
    <t>18402R3212</t>
  </si>
  <si>
    <t>18402R3580</t>
  </si>
  <si>
    <t>18402R5010, 18402R5011</t>
  </si>
  <si>
    <t>632,811,812,813</t>
  </si>
  <si>
    <t>1.3. Региональный проект "Акселерация субъектов малого и среднего предпринимательства"</t>
  </si>
  <si>
    <t>2. Подпрограмма "Техническая и технологическая модернизация, инновационное развитие АПК"</t>
  </si>
  <si>
    <t>2.1. Основное мероприятие "Обновление парка сельскохозяйственной техники"</t>
  </si>
  <si>
    <t>2.1.1. Субсидии на развитие технической и технологической модернизации агропромышленного комплекса</t>
  </si>
  <si>
    <t>2.2. Основное мероприятие "Обновление и переоснащение технологического оборудования пищевой и перерабатывающей промышленностей"</t>
  </si>
  <si>
    <t>2.2.1. Улучшение материально-технической базы агропромышленного комплекса (ИПСЭР)</t>
  </si>
  <si>
    <t>182I554800</t>
  </si>
  <si>
    <t>631,632,812</t>
  </si>
  <si>
    <t>1840360360</t>
  </si>
  <si>
    <t>631,811</t>
  </si>
  <si>
    <t>18404R3211</t>
  </si>
  <si>
    <t>3. Подпрограмма "Вовлечение в оборот земель сельскохозяйственного назначения и развития мелиоративного комплекса Республики Тыва"</t>
  </si>
  <si>
    <t>3.1. Основное мероприятие "Предотвращение выбытия из сельскохозяйственного оборота земель сельскохозяйственного назначения за счет проведения культуртехнических мероприятий"</t>
  </si>
  <si>
    <t>3.1.1. Подготовка проектов межевания земельных участков и на проведение кадастровых работ</t>
  </si>
  <si>
    <t>3.2. Региональный проект "Экспорт продукции агропромышленного комплекса"</t>
  </si>
  <si>
    <t>3.2.1 Реализация мероприятий в области мелиорации земель сельскохозяйственного назначения</t>
  </si>
  <si>
    <t>18405R5990</t>
  </si>
  <si>
    <t>521</t>
  </si>
  <si>
    <t>182T255680</t>
  </si>
  <si>
    <t>4. Подпрограмма "Обеспечение реализации Программы"</t>
  </si>
  <si>
    <t>4.1. Поддержка отдаленных и труднодоступных хозяйств по заготовке кормов и их транспортировке</t>
  </si>
  <si>
    <t>4.2. Организация мероприятий, направленных на поддержку сельского хозяйства (выплаты победителям Наадыма)</t>
  </si>
  <si>
    <t>4.3. Создание государственной автоматизированной системы управления в сфере АПК (приобретение программного продукта)</t>
  </si>
  <si>
    <t>4.4. Мероприятия на поддержку чабанов-тысячников, имеющих более 1000 голов МРС</t>
  </si>
  <si>
    <t>4.5. Межбюджетные трансферты на поощрение муниципальных образований за результаты по заготовке кормов</t>
  </si>
  <si>
    <t>4.6. Обеспчение деятельности органов исполнительной власти Республики Тыва</t>
  </si>
  <si>
    <t>4.7. Развитие сельского туризма</t>
  </si>
  <si>
    <t>4.8. Проведение работ по уничтожению зарослей дикорастущей конопли</t>
  </si>
  <si>
    <t>5. Подпрограмма "Подпрограмма "Развитие рыбохозяйственного комплекса Республики Тыва"</t>
  </si>
  <si>
    <t>5.1. Субсидии на развитие рыбоводства и рыболовства</t>
  </si>
  <si>
    <t>6. Подпрограмма "Создание селекционно-племенного центра в Республике Тыва"</t>
  </si>
  <si>
    <t>7. Подпрограмма "Развитие северного оленеводства в Республике Тыва"</t>
  </si>
  <si>
    <t>8. Подпрограмма "Развитие государственной ветеринарной службы Республики Тыва"</t>
  </si>
  <si>
    <t>8.1. Организация профилактики возникновения заразных болезней животных и выявления циркуляции их возбудителей</t>
  </si>
  <si>
    <t>8.2. Организация контроля безопасности пищевых продуктов на всех этапах ее оборота</t>
  </si>
  <si>
    <t>8.3. Развитие материально-технической базы ветеринарной службы Республики Тыва</t>
  </si>
  <si>
    <t>8.4. Увеличение заработной платы специалистов государственной ветеринарной службы Республики Тыва до уровня заработной платы в среднем по региону</t>
  </si>
  <si>
    <t>8.5. Обеспечение необходимого уровня компетентности специалистов государственной ветеринарной службы Республики Тыва</t>
  </si>
  <si>
    <t>8.6. Обустройство, содержание и ликвидация скотомогильников на территории Республики Тыва</t>
  </si>
  <si>
    <t>8.7. Организация мероприятий по обращению с животными без владельцев</t>
  </si>
  <si>
    <t>06</t>
  </si>
  <si>
    <t>9900059100</t>
  </si>
  <si>
    <t>244</t>
  </si>
  <si>
    <t>1450360600</t>
  </si>
  <si>
    <t>18406R3410</t>
  </si>
  <si>
    <t>1840600270</t>
  </si>
  <si>
    <t>1840600260</t>
  </si>
  <si>
    <t>1840600280</t>
  </si>
  <si>
    <t>4.3.Научно-исследовательские работы (Указ президента РФ)</t>
  </si>
  <si>
    <t>Служба ветеринарии РТ</t>
  </si>
  <si>
    <t>Достигнута численность маточного товарного поголовья крупного рогатого скота специализированных мясных пород, за исключением племенных животных</t>
  </si>
  <si>
    <t>тысяч голов</t>
  </si>
  <si>
    <t>Достигнута численность маточного товарного поголовья овец и коз (в том числе ярок и козочек от года и старше), за исключением племенных животных</t>
  </si>
  <si>
    <t>Достигнута численность племенного маточного поголовья сельскохозяйственных животных в пересчете на условные головы</t>
  </si>
  <si>
    <t>Достигнута численность поголовья
северных оленей и (или) поголовья
маралов и (или) мясных табунных
лошадей</t>
  </si>
  <si>
    <t>Достигнуто производство крупного рогатого скота на убой (в живом весе)</t>
  </si>
  <si>
    <t>Засеяно кормовыми культурами в районах Крайнего Севера и приравненных к ним местностях</t>
  </si>
  <si>
    <t>тысяч гектаров</t>
  </si>
  <si>
    <t>Засеяно элитными семенами (за исключением посевной площади, засеянной оригинальными и элитными посевами семенного картофеля и (или) семенными посевами овощных культур)</t>
  </si>
  <si>
    <t>Застрахована посевная
(посадочная) площадь</t>
  </si>
  <si>
    <t>Застраховано поголовье
сельскохозяйственных животных</t>
  </si>
  <si>
    <t>тысяча условных голов</t>
  </si>
  <si>
    <t>Обеспечено развитие материально- технической базы сельскохозяйственных потребительских кооперативов в целях увеличения объема выручки от реализации сельскохозяйственной продукции</t>
  </si>
  <si>
    <t>единица</t>
  </si>
  <si>
    <t>Обеспечены развитие семейных ферм и реализация проектов "Агропрогресс", направленные на увеличение объема производства сельскохозяйственной продукции</t>
  </si>
  <si>
    <t>Посеяно зерновых, зернобобовых, масличных (за исключением рапса и сои) и кормовых сельскохозяйственных культур и (или) семенных посевов кукурузы, подсолнечника, сахарной свеклы</t>
  </si>
  <si>
    <t>тысяч тонн</t>
  </si>
  <si>
    <t>Реализовано овец и коз на убой (в живом весе)</t>
  </si>
  <si>
    <t>На предоставление субсидий из ФБ предусмотрено 2 222,2 тыс. рублей 
Освоение 100%. План перевыполнен на 16,6%.
37 получателей.</t>
  </si>
  <si>
    <t>Для предоставления субсидий на поддержку племенного животноводства поступило 27 заявок, из них по кожуунам:
1.	Монгун-Тайгиский кожуун – 2;
2.	Бай-Тайгинский кожуун – 2;
3.	Овюрский кожуун – 4;
4.	Эрзинский кожуун – 6;
5.	Тес-Хемский кожуун – 5;
6.	Дзун-Хемчикский кожуун – 2;
7.	Пий-Хемский кожуун – 1;
8.	Барун-Хемчикский кожуун – 2;
9.	Каа-Хемский кожуун – 1;
10.	Кызылский кожуун – 1;
11.	Чеди-Хольский кожуун – 1.
В первом квартале профинансировано на сумму 48 557,0 тыс. рублей, в том числе из федерального бюджета 43 223,9 тыс. рублей, из республиканского бюджета – 5 333,0 тыс. рублей. Освоение ФБ - 100%., РБ – 55,1%. Остаток средств из республиканского бюджета планируется освоить после реорганизации МУП Адарган. План перевыполнен на 44,5%.</t>
  </si>
  <si>
    <t>Профинансированные средства в первом квартале полностью освоены 719,7 тыс. рублей. Исполнено 100%.</t>
  </si>
  <si>
    <t xml:space="preserve">Ожидается до конца декабря </t>
  </si>
  <si>
    <t>Исполнен. Направлено 29 хозяйствам (аграриям) республики</t>
  </si>
  <si>
    <t>Меры господдержки, предусмотренные на проведение ВПР в объеме 58,3 млн руб. доведены своевременно до всех получателей, в том числе на приобретение элитных семян зерновых культур: были заключены соглашения с 3 хозяйствами на общую сумму в 5,0 млн. рублей, исполнение 100 %. В структуре посевных площадей доля зерновых культур составляет 20,6 %, доля кормовых культур 65 %, доля масличных культур – 6,3%, картофель и овощи 7 % и 1,1 % соответственно.</t>
  </si>
  <si>
    <t>РТ входит в зону рискованного земледелия, в связи с чем страховые организации сразу отказывают либо предлагают договора на невыгодных для фермера условиях. Тем не менее, проводятся рабочие совещания и обучающие семинары со специалистами муниципальных образований и сельхозтоваропроизводителям, в целях дальнейшего развития страхования в растениеводстве и животноводстве, Минсельхозом совместно с ТИГПИ переведены на тувинский язык основные материалы по страхованию (термины, критерии выплат, порядок действий и тд.), которые будут распространены среди населения и сельхозтоваропроизводителей для улучшения грамотности в данном направлении
Для сведения: застрахованы сельхозкультуры:  
- в 2020 году 578 га (хозяйств – 1 ед., договоров – 2 ед.);
-в 2021 году 2460 га (хозяйств – 4 ед., договоров – 4 ед.);
-в 2022 году 2087 га (хозяйств – 5 ед., договоров – 5 ед.);
-в 2023 году 1393 га (хозяйств – 8 ед., договоров – 8 ед.)</t>
  </si>
  <si>
    <t>Исходя из приоритета развития кормопроизводства посев кормовых культур осуществлен на площади 26,1 тыс. га с увеличением на 2 % к уровню 2023 года – 25,7 тыс. га), в том числе:
- однолетние травы 21,8 тыс. га (со снижением на 9 % к уровню 2023 года – 23,9 тыс. га);
- многолетние травы 4,3 тыс. га (с увеличением в 2,5 раза к уровню 2023 года – 1,68 тыс. га). Субсидию на посев многолетних трав получили 10 хозяйств на 562,5 га, через программу ИПСЭР прошли 4 хозяйства, в том числе Барун-Хемчикский кожуун ИП ГКФХ Монгуш В.В. на 500 га, Сут-Хольский ИП ГКФХ Ооржак В.В. на 500 га,  Чеди-Хольский СПК «Амырлан» 385 га, Кызылский ИП ГКФХ Чиктол А.Д. 100 га</t>
  </si>
  <si>
    <t>Субъектам малого и среднего предпринимательства в АПК оказаны информационно- консультационные услуги центрами компетенций в сфере сельскохозяйственной кооперации и поддержки фермеров</t>
  </si>
  <si>
    <t>Субъектами малого и среднего предпринимательства в АПК реализованы проекты, направленные на увеличение производства и реализации сельскохозяйственной продукции</t>
  </si>
  <si>
    <t>Исполнен. Субсидии (грант в форме субсидии) "Агростартап" на создание системы поддержки фермеров в 2024 году получили 19 физических лиц. Возмещение части затрат сельскохозяйственными потребительскими кооперативами-4</t>
  </si>
  <si>
    <t>Работа по консультирования субъектов МСП о действующих мерах поддержки в отрасли сельского хозяйства ведется Фондом поддержки фермеров на постоянной основе. За 11 мес. всего проконсультировано около 600 субъектов МСП и ЛПХ. Проведены семинары в Бай-Тайгинском, Тес-Хемском, Чеди-Хольском, Каа-Хемском, Дзун-Хемчикском, Кызыльском, Чаа-Хольском,Монгун-Тайгинском, Барун-Хемчикском, Тандинском, Тоджинском, Эрзинском, Овюрском, Пий-Хемском кожуунах семинары по навыкам ведения предпринимательской деятельности. Всего было охвачено 175 человек. 
Также до конца 2024 года планируется проведение первого съезда среди фермеров Республики Тыва.
НО ФРФБ и СК РТ принял участие в зональных семинарах в г. Чадаана и г. Кызыл для муниципальных служащих в рамках проекта «Мой профессиональный рост». Всего приняли участие более 120 человек. Проведено обучение по работе с порталом «Электронный бюджет».</t>
  </si>
  <si>
    <t>Введено в эксплуатацию мелиорируемых земель за счет реконструкции, технического перевооружения и строительства новых мелиоративных систем общего и индивидуального пользования и вовлечено в оборот выбывших сельскохозяйственных угодий за счет проведения культуртехнических мероприятий для выращивания экспортно-ориентированной сельскохозяйственной продукции</t>
  </si>
  <si>
    <t>гектар</t>
  </si>
  <si>
    <t xml:space="preserve">В 2024 году в рамках регионального проекта «Экспорт продукции АПК» национального проекта «Международная кооперация и экспорт» реализуется 8 проектов общей проектной мощностью 2954,36 га, стоимостью 79 455,6 тыс. рублей, в том числе:
-5 культуртехнических мероприятий мощностью 1502,36 га и стоимостью 16 837,7 тыс. рублей, из них:
•	ИП Монгуш Владимир Владимирович в Барун-Хемчикском районе мощностью 97,97 га и стоимостью 1 186,7 тыс. рублей;
•	ИП ГКФХ Ондар Иван Дугар-Оолович в Пий-хемском районе мощностью 500 га и стоимостью 5 323,4    тыс. рублей;
•	ИП ГКФХ Хуурак Эчис Михайлович в Чеди-Хольском районе мощностью 189,4 га и стоимостью 2 454,0 тыс. рублей;
•	СППК «Туранский» в Пий-Хемском районе мощностью 214,99 га и стоимостью 2 550,2 тыс. рублей;
•	СПОК «Бии-Хем» в Пий-Хемском районе мощностью 500 га и стоимостью 5 323,4 тыс. рублей.
-3 гидромелиоративных мероприятия площадью 1452 га и стоимостью 62 617,9 тыс. рублей, из них: 
•	Шекперская в Барун-Хемчикском районе мощностью 238 га и стоимостью 19 966,9 тыс. рублей; 
•	Бурен-Хемская в Каа-Хемском районе мощностью 167 га и стоимостью 10 708,9 тыс. рублей; 
•	Элегестинская в Чеди-Хольском районе мощностью 1047 га и стоимостью 31 942,1 тыс. рублей. Одним из ключевых критериев предоставления субсидии является частичное или полное выполнение условий, по итогам которого средства направляются на возмещение части затрат. Важно отметить, что авансирование в соответствии с федеральным порядком не предусмотрено (пункт 3 приложения № 8 Постановления Правительства РФ от 14 мая 2021 г. № 731). 
Такое положение дел обуславливает низкий уровень кассового освоения, поскольку прежде, чем перечислить средства, необходимо определить фактические выполненные работы. Эта проверка осуществляется комиссией, выезжающей на место в случаях культурно-технических мероприятий. В случае реконструкции оросительных систем обязательна проверка работ строительным контролем. </t>
  </si>
  <si>
    <t>Достигнут объем высева элитного и (или) оригинального семенного картофеля и овощных культур, план – 0,009 тыс. тонн</t>
  </si>
  <si>
    <t>Посевная площадь под картофелем в сельскохозяйственных организациях, крестьянских (фермерских) хозяйствах, включая индивидуальных предпринимателей составила</t>
  </si>
  <si>
    <t xml:space="preserve">Посевная площадь под овощами открытого грунта в сельскохозяйственных организациях, крестьянских (фермерских) хозяйствах, включая индивидуальных предпринимателей </t>
  </si>
  <si>
    <t>Произведено картофеля в сельскохозяйственных организациях, крестьянских (фермерских) хозяйствах и у индивидуальных предпринимателей</t>
  </si>
  <si>
    <t>Произведено овощей открытого грунта в сельскохозяйственных организациях, крестьянских (фермерских) хозяйствах и у индивидуальных предпринимателей</t>
  </si>
  <si>
    <t>Реализовано картофеля, произведенного гражданами, ведущими личное подсобное хозяйство и применяющими специальный налоговый режим "Налог на профессиональный доход", получившими государственную поддержку</t>
  </si>
  <si>
    <t xml:space="preserve">Оказано господдержки на выращивание картофеля и овощей на сумму 4,6 млн. рублей, заключены соглашения с 33 хозяйствами на сумму в 4,6 млн. рублей. Ожидается урожай в 32 тыс. тонн, из которых показатель реализации самозанятых лиц установлен в объеме 0,0714 и 0,0028 тыс. тонн. К концу 3 квартала реализовано 0,1 и 0,01 тыс. тонн картофеля и овощей открытого грунта. </t>
  </si>
  <si>
    <t>Реализовано овощей открытого грунта, произведенных гражданами, ведущими личное подсобное хозяйство и применяющими специальный налоговый режим "Налог на профессиональный доход", получившими государственную поддержку</t>
  </si>
  <si>
    <t>Численность баранов и козлы производители</t>
  </si>
  <si>
    <t>Численность поголовья верблюдов</t>
  </si>
  <si>
    <t>Производство и реализация грубой и полугрубой овечьей шерсти</t>
  </si>
  <si>
    <t>Приобретение сельскохозяйственными товаропроизводителями новой техники</t>
  </si>
  <si>
    <t>Приобретение технологического оборудования пищевой и перерабатывающей промышленности</t>
  </si>
  <si>
    <t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</t>
  </si>
  <si>
    <t>Обеспечен государственный кадастровый учет 100 процентов объема земельных участков, в отношении которых проведены кадастровые работы</t>
  </si>
  <si>
    <t>процентов</t>
  </si>
  <si>
    <t>Площадь вовлеченных в оборот земель сельскохозяйственного назначения, нарастающим итогом</t>
  </si>
  <si>
    <t>Обеспечена подготовка 100 процентов объема проектов межевания земельных участков, выделяемых в счет невостребованных земельных долей</t>
  </si>
  <si>
    <t>Достигнуты объемы реализованных
зерновых культур собственного
производства</t>
  </si>
  <si>
    <t>В связи со сложившимися благоприятными погодными условиями (сухая и жаркая погода) с мая по июнь, и с цикличностью развития нестадных саранчовых вредителей (встречаемые виды: проведен фитосанитарный мониторинг на площади 33,78 тыс. га, максимальная численность вредителей в Тандинском районе. Площадь ЭПВ составила 1,746 тыс. га. из них:
- Пий-Хемский район – 0,6 тыс га.;  
- Тандинский район - 0,996 тыс. га; 
- Чаа-Хольский район - 0,150 тыс. га. 
Обработки инсектицидом проведены на площади 746 га, в том числе в   Пий-Хемском кожууне – 5 га, Чаа-Хольском – 130 га и в Тандинским кожууне 611 га. 
На территории Тандинского кожууна проведена гербицидная обработка на посевах пшеницы против широколистных сорняков на площади 375 га.  Благодаря санитарным мероприятиям ожидается урожай в полном плановом объеме</t>
  </si>
  <si>
    <t>Площадь очищенных побережий и акваторий озер</t>
  </si>
  <si>
    <t>га</t>
  </si>
  <si>
    <t>Заключено соглашений с территориальными федеральными органами исполнительной власти и органами исполнительной власти субъектов Российской Федерации в области ветеринарии</t>
  </si>
  <si>
    <t>Количество в рабочем состоянии дезинфекционной техники (ДУК)</t>
  </si>
  <si>
    <t>Количество дезинфекционных средств</t>
  </si>
  <si>
    <t>Количество отремонтированных (реконструированных) зданий, используемых для оказания ветеринарных услуг</t>
  </si>
  <si>
    <t>Доля лицензированных ветеринарных диагностических кабинетов, проводящих лабораторные исследования на заразные болезни животных</t>
  </si>
  <si>
    <t>Доведение заработной платы специалистов до среднего уровня по региону</t>
  </si>
  <si>
    <t>Материальное стимулирование ветеринарных специалистов</t>
  </si>
  <si>
    <t>количество</t>
  </si>
  <si>
    <t>Доля ликвидированных (консервированных) бесхозных скотомогильников по мере выявления</t>
  </si>
  <si>
    <t>единиц</t>
  </si>
  <si>
    <t>процент</t>
  </si>
  <si>
    <t>Индекс производства продукции сельского хозяйства (в сопоставимых ценах) к
уровню 2020 года</t>
  </si>
  <si>
    <t>Индекс производства продукции сельского хозяйства к предыдущему году в сопоставимых ценах</t>
  </si>
  <si>
    <t>Индекс производства продукции животноводства к предыдущему году в сопоставимых ценах</t>
  </si>
  <si>
    <t>Индекс производства продукции растениеводства к предыдущему году в сопоставимых ценах</t>
  </si>
  <si>
    <t>Рентабельность сельскохозяйственных организаций (с учетом субсидий)</t>
  </si>
  <si>
    <t>Среднемесячная начисленная заработная плата работников сельского хозяйства (без субъектов малого предпринимательства)</t>
  </si>
  <si>
    <t>рублец</t>
  </si>
  <si>
    <t>Индекс производства пищевых продуктов (в сопоставимых ценах) к уровню 2020 года</t>
  </si>
  <si>
    <t>Привлечение внебюджетных инвестиций</t>
  </si>
  <si>
    <t>Количество постоянных рабочих мест</t>
  </si>
  <si>
    <t>млн.рублей</t>
  </si>
  <si>
    <t>Годовой показатель</t>
  </si>
  <si>
    <t>годовой показатель</t>
  </si>
  <si>
    <t>Численность маточного поголовья яков</t>
  </si>
  <si>
    <t>В исполнении</t>
  </si>
  <si>
    <t>Исполнен</t>
  </si>
  <si>
    <t>%</t>
  </si>
  <si>
    <t>Выполнение ежегодного плана диагностических исследований, ветеринарно-профилактических и противоэпизоотических мероприятий в хозяйствах всех форм собственности на территории Республики Тыва</t>
  </si>
  <si>
    <t>Ввод информации об идентификации животных, проведенных профилактических, лечебных и иных мероприятиях в информационные системы в области ветеринарии</t>
  </si>
  <si>
    <t>Анализ рисков, включая угрозы возникновения особо опасных болезней животных, при планировании диагностических исследований, ветеринарно-профилактических и противоэпизоотических мероприятий в хозяйствах всех форм собственности на территории Республики Тыва (ежегодно)</t>
  </si>
  <si>
    <t>Не допущено к реализации (обороту) небезопасной в ветеринарно-санитарном отношении животноводческой продукции (процентов)</t>
  </si>
  <si>
    <t>Рублей</t>
  </si>
  <si>
    <t>оклад</t>
  </si>
  <si>
    <t>Проведение тренингов по ликвидации условного очага заразного заболевания животных, в том числе особо опасного (африканская чума свиней, грипп птиц, ящур, сибирская язва, оспа овец и коз, сап)</t>
  </si>
  <si>
    <t>Количество обработанных и кастрированных/стерилизованных животных без владельцев (процентов)21</t>
  </si>
  <si>
    <r>
      <t xml:space="preserve">Субсидии доведены </t>
    </r>
    <r>
      <rPr>
        <sz val="14"/>
        <color rgb="FFFF0000"/>
        <rFont val="Times New Roman"/>
        <family val="1"/>
        <charset val="204"/>
      </rPr>
      <t>1 сельскохозяйствен</t>
    </r>
    <r>
      <rPr>
        <sz val="14"/>
        <color theme="1"/>
        <rFont val="Times New Roman"/>
        <family val="1"/>
        <charset val="204"/>
      </rPr>
      <t>ному товаропризводителю на приобретение элитных семян 0,01 тонн</t>
    </r>
  </si>
  <si>
    <t xml:space="preserve">На предоставление субсидий на наращивание маточного поголовья овец и коз предусмотрено 23 202,0 тыс. рублей, в том числе из федерального бюджета 20 202,0 тыс. рублей, из республиканского бюджета – 3,0 млн. рублей.
Субсидии доведены 308 племенным хозяйствам по овцеводству, козоводству, коневодству, яководству, оленеводству и мараловодству 
</t>
  </si>
  <si>
    <t xml:space="preserve">Исполнен </t>
  </si>
  <si>
    <t>Ликвидация скотомогильников будет проводится в 2025 году</t>
  </si>
  <si>
    <r>
      <rPr>
        <b/>
        <sz val="14"/>
        <rFont val="Times New Roman"/>
        <family val="1"/>
        <charset val="204"/>
      </rPr>
      <t>Не исполнен</t>
    </r>
    <r>
      <rPr>
        <sz val="14"/>
        <rFont val="Times New Roman"/>
        <family val="1"/>
        <charset val="204"/>
      </rPr>
      <t xml:space="preserve">                                     Ликвидация скотомогильников будет проводится в 2025 году</t>
    </r>
  </si>
  <si>
    <r>
      <rPr>
        <b/>
        <sz val="14"/>
        <rFont val="Times New Roman"/>
        <family val="1"/>
        <charset val="204"/>
      </rPr>
      <t xml:space="preserve">Не исполнен      </t>
    </r>
    <r>
      <rPr>
        <sz val="14"/>
        <rFont val="Times New Roman"/>
        <family val="1"/>
        <charset val="204"/>
      </rPr>
      <t xml:space="preserve">                                                       В бюджете финансовые средства на проведение капитального ремонта не предусмотрен</t>
    </r>
  </si>
  <si>
    <r>
      <rPr>
        <b/>
        <sz val="14"/>
        <rFont val="Times New Roman"/>
        <family val="1"/>
        <charset val="204"/>
      </rPr>
      <t xml:space="preserve">Не исполнен      </t>
    </r>
    <r>
      <rPr>
        <sz val="14"/>
        <rFont val="Times New Roman"/>
        <family val="1"/>
        <charset val="204"/>
      </rPr>
      <t xml:space="preserve">                              в исправленном состоянии находятся автомашины 2021 г. выпуска остальные 2007-2009 гг.</t>
    </r>
  </si>
  <si>
    <t>Приложение 13</t>
  </si>
  <si>
    <t>Наименование мероприятия</t>
  </si>
  <si>
    <t>Объемы финансирования (тыс.руб.)</t>
  </si>
  <si>
    <t>Фактический результат выполнения мероприятий</t>
  </si>
  <si>
    <t>всего</t>
  </si>
  <si>
    <t>Федеральный бюджет</t>
  </si>
  <si>
    <t>Республиканский бюджет</t>
  </si>
  <si>
    <t>местные бюджеты</t>
  </si>
  <si>
    <t>Предусмотрено программой</t>
  </si>
  <si>
    <t>Утверждено на 2024 год законом о бюджете</t>
  </si>
  <si>
    <t>Предусмотрено уточненной бюджетной росписью на отчетный  период</t>
  </si>
  <si>
    <t xml:space="preserve">Исполнено (кассовые расходы) </t>
  </si>
  <si>
    <t>ПОКАЗАТЕЛИ</t>
  </si>
  <si>
    <t>государственой программы Республики Тыва</t>
  </si>
  <si>
    <t>Министерства сельского хозяйства и продовольствия Республики Тыва</t>
  </si>
  <si>
    <t>Наименование показателя</t>
  </si>
  <si>
    <t>Единица измерения</t>
  </si>
  <si>
    <t>Базовое значение</t>
  </si>
  <si>
    <t xml:space="preserve">Период, год </t>
  </si>
  <si>
    <t>Причина</t>
  </si>
  <si>
    <t>план 2024</t>
  </si>
  <si>
    <t>факт 2024</t>
  </si>
  <si>
    <t>1</t>
  </si>
  <si>
    <t xml:space="preserve">Годовой показатель </t>
  </si>
  <si>
    <t>2</t>
  </si>
  <si>
    <t>3</t>
  </si>
  <si>
    <t>4</t>
  </si>
  <si>
    <t>5</t>
  </si>
  <si>
    <t>Рентабельность сельскохозяйственных организаций (с учетом субсидий), процентов</t>
  </si>
  <si>
    <t>6</t>
  </si>
  <si>
    <t>рублей</t>
  </si>
  <si>
    <t>7</t>
  </si>
  <si>
    <t>Индекс производства пищевых продуктов (в сопоставимых ценах) к уровню 2020 года, процентов</t>
  </si>
  <si>
    <t>8</t>
  </si>
  <si>
    <t>Посеяно зерновых, зернобобовых, масличных (за исключением рапса и сои) и кормовых сельскохозяйственных культур и (или) семенных посевов кукурузы,подсолнечника, сахарной свеклы</t>
  </si>
  <si>
    <t xml:space="preserve">тыс. гектаров </t>
  </si>
  <si>
    <t>9</t>
  </si>
  <si>
    <t>Достигнуты объемы реализованных зерновых культур собственного производства</t>
  </si>
  <si>
    <t>тысяча тонн</t>
  </si>
  <si>
    <t>10</t>
  </si>
  <si>
    <t>Посевная площадь, занятая кормовыми культурами в районах Крайнего Севера и приравненных к ним местностях</t>
  </si>
  <si>
    <t>тыс. гектаров</t>
  </si>
  <si>
    <t>11</t>
  </si>
  <si>
    <t>Засеяно элитными семенами (за исключением посевной площади, засеянной оригинальными и элитными посевами семенногокартофеля и (или) семенными посевами овощных культур)</t>
  </si>
  <si>
    <t>12</t>
  </si>
  <si>
    <t>13</t>
  </si>
  <si>
    <t>Количество сельскохозяйственных потребительских кооперативов, получивших грант на развитие материально-технической базы, в течение предыдущих 5 лет, включая отчетный год, обеспечивших прирост объема продукции, реализованной в отчетном году, по отношению к предыдущему году не менее чем на 8 процентов</t>
  </si>
  <si>
    <t xml:space="preserve">единиц </t>
  </si>
  <si>
    <t>14</t>
  </si>
  <si>
    <t xml:space="preserve">Достигнуто производство крупного рогатого скота на убой (в живом весе)
</t>
  </si>
  <si>
    <t>тыс. тонн</t>
  </si>
  <si>
    <t>15</t>
  </si>
  <si>
    <t>тыс. голов</t>
  </si>
  <si>
    <t>16</t>
  </si>
  <si>
    <t>17</t>
  </si>
  <si>
    <t>Достигнута численность поголовья северных оленей в сельскохозяйственных организациях, крестьянских (фермерских) хозяйствах, включая индивидуальных предпринимателей</t>
  </si>
  <si>
    <t>18</t>
  </si>
  <si>
    <t>Достигнута численность поголовья маралов в сельскохозяйственных организациях, крестьянских (фермерских) хозяйствах, включая индивидуальных предпринимателей</t>
  </si>
  <si>
    <t>19</t>
  </si>
  <si>
    <t>Достигнута численность поголовья мясных табунных лошадей в сельскохозяйственных организациях, крестьянских (фермерских) хозяйствах, включая индивидуальных предпринимателей</t>
  </si>
  <si>
    <t>20</t>
  </si>
  <si>
    <t>Достигнута численность племенного маточного поголовья сельскохозяйственных животных (в пересчете на условные головы)</t>
  </si>
  <si>
    <t>21</t>
  </si>
  <si>
    <t xml:space="preserve">Застрахована посевная (посадочная) площадь </t>
  </si>
  <si>
    <t>тысяча
гектаров</t>
  </si>
  <si>
    <t>22</t>
  </si>
  <si>
    <t>Застраховано поголовье сельскохозяйственных животных</t>
  </si>
  <si>
    <t>23</t>
  </si>
  <si>
    <t>Реализовано овец и коз на убой (в
живом весе)</t>
  </si>
  <si>
    <t xml:space="preserve">тыс. тонн </t>
  </si>
  <si>
    <t>24</t>
  </si>
  <si>
    <t>25</t>
  </si>
  <si>
    <t>Посевная площадь под картофелем в сельскохозяйственных организациях, крестьянских (фермерских) хозяйствах, включая индивидуальных предпринимателей</t>
  </si>
  <si>
    <t>26</t>
  </si>
  <si>
    <t>Посевная площадь под овощами открытого грунта в сельскохозяйственных организациях, крестьянских (фермерских) хозяйствах, включая индивидуальных предпринимателей</t>
  </si>
  <si>
    <t>27</t>
  </si>
  <si>
    <t>Произведено овощей открытого грунта в сельскохозяйственных организациях, крестьянских (фермерских) хозяйствах и у индивидуальных предпринимателей, тыс. тонн</t>
  </si>
  <si>
    <t>28</t>
  </si>
  <si>
    <t>Субъектам малого и среднего предпринимательства в АПК оказаны информационно-консультационные услуги центрами компетенций в сфере сельскохозяйственной кооперации и поддержки фермеров</t>
  </si>
  <si>
    <t>29</t>
  </si>
  <si>
    <t>30</t>
  </si>
  <si>
    <t>Достигнут объем высева элитного и (или) оригинального семенного картофеля и овощных культур</t>
  </si>
  <si>
    <t>31</t>
  </si>
  <si>
    <t>32</t>
  </si>
  <si>
    <t>33</t>
  </si>
  <si>
    <t>Прирост объема реализации картофеля, произведенного в личных подсобных хозяйствах граждан, применяющих специальный налоговый режим "Налог на профессиональный доход", получивших государственную поддержку</t>
  </si>
  <si>
    <t>34</t>
  </si>
  <si>
    <t>млн. руб.</t>
  </si>
  <si>
    <t>35</t>
  </si>
  <si>
    <t>36</t>
  </si>
  <si>
    <t>37</t>
  </si>
  <si>
    <t>Численность поголовья северных яков</t>
  </si>
  <si>
    <t>38</t>
  </si>
  <si>
    <t>39</t>
  </si>
  <si>
    <t>40</t>
  </si>
  <si>
    <t>41</t>
  </si>
  <si>
    <t>42</t>
  </si>
  <si>
    <t>Введено в эксплуатацию мелиорируемых земель для выращивания экспортоориентированной сельскохозяйственной продукции за счет реконструкции, технического перевооружения и строительства новых мелиоративных систем общего и индивидуального пользования и вовлечения в оборот выбывших сельскохозяйственных угодий для выращивания экспортоориентированной сельскохозяйственной продукции за счет проведения культур технических мероприятий</t>
  </si>
  <si>
    <t>гектаров</t>
  </si>
  <si>
    <t>43</t>
  </si>
  <si>
    <t>44</t>
  </si>
  <si>
    <t>Подготовлены проекты межевания земельных участков, выделяемых в счет невостребованных земельных долей, находящихся в собственности муниципальных образований</t>
  </si>
  <si>
    <t>-</t>
  </si>
  <si>
    <t>45</t>
  </si>
  <si>
    <t>46</t>
  </si>
  <si>
    <t>47</t>
  </si>
  <si>
    <t>48</t>
  </si>
  <si>
    <t>49</t>
  </si>
  <si>
    <t>Реализация глубокозамороженного семени баранов-производителей</t>
  </si>
  <si>
    <t>тыс. доз</t>
  </si>
  <si>
    <t>50</t>
  </si>
  <si>
    <t>Выручка от реализации глубокозамороженного семени баранов-производителей (в ценах соответствующих лет)</t>
  </si>
  <si>
    <t>тыс. рублей</t>
  </si>
  <si>
    <t>51</t>
  </si>
  <si>
    <t>Численность поголовья оленей (во всех категориях хозяйств)</t>
  </si>
  <si>
    <t>голов</t>
  </si>
  <si>
    <t>52</t>
  </si>
  <si>
    <t>Численность маточного поголовья оленей</t>
  </si>
  <si>
    <t>53</t>
  </si>
  <si>
    <t>Численность племенного поголовья оленей</t>
  </si>
  <si>
    <t>54</t>
  </si>
  <si>
    <t>Доля поголовья в общей численности оленей</t>
  </si>
  <si>
    <t>55</t>
  </si>
  <si>
    <t>Выполнение ежегодного плана диагностических исследований, ветеринарно-профилактических и противоэпизоотических мероприятий в хозяйствах всех форм собственности на территории Республики Тыва</t>
  </si>
  <si>
    <t>56</t>
  </si>
  <si>
    <t>Ввод информации об идентификации животных, проведенных профилактических, лечебных и иных мероприятиях в информационные системы в области ветеринарии</t>
  </si>
  <si>
    <t>57</t>
  </si>
  <si>
    <t>Анализ рисков, включая угрозы возникновения особо опасных болезней животных, при планировании диагностических исследований, ветеринарно-профилактических и противоэпизоотических мероприятий в хозяйствах всех форм собственности на территории Республики Тыва (ежегодно)</t>
  </si>
  <si>
    <t>58</t>
  </si>
  <si>
    <t>количество соглашений</t>
  </si>
  <si>
    <t>59</t>
  </si>
  <si>
    <t>60</t>
  </si>
  <si>
    <t>Количество мобильных (передвижных) ветеринарно-контрольных пунктов (кемпинг-прицепов)</t>
  </si>
  <si>
    <t>61</t>
  </si>
  <si>
    <t>кг/литров</t>
  </si>
  <si>
    <t>62</t>
  </si>
  <si>
    <t>Количество средств индивидуальной защиты (комплектов)</t>
  </si>
  <si>
    <t>63</t>
  </si>
  <si>
    <t>Не допущено к реализации (обороту) небезопасной в ветеринарно-санитарном отношении животноводческой продукции (процентов)</t>
  </si>
  <si>
    <t>64</t>
  </si>
  <si>
    <t>Количество построенных новых служебных зданий (помещений) ВУ</t>
  </si>
  <si>
    <t>65</t>
  </si>
  <si>
    <t>66</t>
  </si>
  <si>
    <t>67</t>
  </si>
  <si>
    <t>Количество передвижных мобильных КПП и санпропускников</t>
  </si>
  <si>
    <t>68</t>
  </si>
  <si>
    <t>Количество рефрижераторов</t>
  </si>
  <si>
    <t>69</t>
  </si>
  <si>
    <t>70</t>
  </si>
  <si>
    <t>71</t>
  </si>
  <si>
    <t>Число специалистов, повысивших квалификацию</t>
  </si>
  <si>
    <t>72</t>
  </si>
  <si>
    <t>Проведение тренингов по ликвидации условного очага заразного заболевания животных, в том числе особо опасного (африканская чума свиней, грипп птиц, ящур, сибирская язва, оспа овец и коз, сап)</t>
  </si>
  <si>
    <t>73</t>
  </si>
  <si>
    <t>74</t>
  </si>
  <si>
    <t>Обеспечена аккредитация и (или) расширена область аккредитации в национальной системе аккредитации ветеринарных лабораторий, подведомственных органам исполнительной власти субъектов Российской Федерации</t>
  </si>
  <si>
    <t>штука</t>
  </si>
  <si>
    <t>75</t>
  </si>
  <si>
    <t>Доля переданных муниципальным образованиям скотомогильников</t>
  </si>
  <si>
    <t>76</t>
  </si>
  <si>
    <t>Количество отловленных животных без владельцев</t>
  </si>
  <si>
    <t>77</t>
  </si>
  <si>
    <t>Количество обработанных и кастрированных (стерилизованных) животных без владельцев</t>
  </si>
  <si>
    <t>В исполнении                                                          В бюджете финансовые средства на проведение капитального ремонта не предусмотрен</t>
  </si>
  <si>
    <r>
      <rPr>
        <b/>
        <sz val="11.5"/>
        <color theme="1"/>
        <rFont val="Times New Roman"/>
        <family val="1"/>
        <charset val="204"/>
      </rPr>
      <t xml:space="preserve">Не исполнен   </t>
    </r>
    <r>
      <rPr>
        <sz val="11.5"/>
        <color theme="1"/>
        <rFont val="Times New Roman"/>
        <family val="1"/>
        <charset val="204"/>
      </rPr>
      <t xml:space="preserve">                                                         в исправленном состоянии находятся автомашины 2021 г. выпуска остальные 2007-2009 гг.</t>
    </r>
  </si>
  <si>
    <t>99,1 (оценка)</t>
  </si>
  <si>
    <t>95 (оценка)</t>
  </si>
  <si>
    <t>36559 (оценка)</t>
  </si>
  <si>
    <t>103 (оценка)</t>
  </si>
  <si>
    <t>94,2 (оценка)</t>
  </si>
  <si>
    <t>97,4 (оценка)</t>
  </si>
  <si>
    <t>18945,6 (оценка)</t>
  </si>
  <si>
    <t>92,4 (оценка)</t>
  </si>
  <si>
    <t>127,1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</si>
</sst>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"/>
    <numFmt numFmtId="165" formatCode="#\ ##0.00"/>
    <numFmt numFmtId="166" formatCode="#\ ##0.0_ "/>
    <numFmt numFmtId="167" formatCode="###\ ##0.0"/>
    <numFmt numFmtId="168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168" fontId="3" fillId="0" borderId="1" xfId="0" applyNumberFormat="1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4" fillId="5" borderId="3" xfId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top" wrapText="1"/>
    </xf>
    <xf numFmtId="166" fontId="4" fillId="5" borderId="1" xfId="0" applyNumberFormat="1" applyFont="1" applyFill="1" applyBorder="1" applyAlignment="1">
      <alignment horizontal="center" vertical="top" wrapText="1"/>
    </xf>
    <xf numFmtId="166" fontId="5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center" wrapText="1"/>
    </xf>
    <xf numFmtId="168" fontId="4" fillId="5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168" fontId="3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1"/>
  <sheetViews>
    <sheetView zoomScale="69" zoomScaleNormal="69" workbookViewId="0">
      <pane ySplit="6" topLeftCell="A7" activePane="bottomLeft" state="frozen"/>
      <selection pane="bottomLeft" activeCell="N14" sqref="N14"/>
    </sheetView>
  </sheetViews>
  <sheetFormatPr defaultRowHeight="18.75" x14ac:dyDescent="0.25"/>
  <cols>
    <col min="1" max="1" width="9.140625" style="14"/>
    <col min="2" max="2" width="33" style="14" customWidth="1"/>
    <col min="3" max="3" width="34.28515625" style="14" customWidth="1"/>
    <col min="4" max="4" width="11.85546875" style="14" customWidth="1"/>
    <col min="5" max="6" width="9.140625" style="14"/>
    <col min="7" max="7" width="15.5703125" style="14" customWidth="1"/>
    <col min="8" max="8" width="13.85546875" style="14" customWidth="1"/>
    <col min="9" max="9" width="14.5703125" style="14" customWidth="1"/>
    <col min="10" max="10" width="24.85546875" style="14" customWidth="1"/>
    <col min="11" max="11" width="57.28515625" style="14" customWidth="1"/>
    <col min="12" max="12" width="16" style="14" customWidth="1"/>
    <col min="13" max="13" width="13.85546875" style="14" customWidth="1"/>
    <col min="14" max="14" width="19.28515625" style="14" customWidth="1"/>
    <col min="15" max="15" width="32.85546875" style="14" customWidth="1"/>
    <col min="16" max="16384" width="9.140625" style="14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29" t="s">
        <v>3</v>
      </c>
      <c r="N1" s="129"/>
      <c r="O1" s="129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5"/>
      <c r="M2" s="130" t="s">
        <v>4</v>
      </c>
      <c r="N2" s="130"/>
      <c r="O2" s="130"/>
    </row>
    <row r="3" spans="1:15" ht="96.75" customHeight="1" x14ac:dyDescent="0.25">
      <c r="A3" s="16" t="s">
        <v>5</v>
      </c>
      <c r="B3" s="12" t="s">
        <v>6</v>
      </c>
      <c r="C3" s="12" t="s">
        <v>7</v>
      </c>
      <c r="D3" s="131" t="s">
        <v>8</v>
      </c>
      <c r="E3" s="131"/>
      <c r="F3" s="131"/>
      <c r="G3" s="131"/>
      <c r="H3" s="131"/>
      <c r="I3" s="12" t="s">
        <v>9</v>
      </c>
      <c r="J3" s="12" t="s">
        <v>10</v>
      </c>
      <c r="K3" s="131" t="s">
        <v>11</v>
      </c>
      <c r="L3" s="131"/>
      <c r="M3" s="131"/>
      <c r="N3" s="131"/>
      <c r="O3" s="12" t="s">
        <v>12</v>
      </c>
    </row>
    <row r="4" spans="1:15" ht="37.5" x14ac:dyDescent="0.25">
      <c r="A4" s="16"/>
      <c r="B4" s="16"/>
      <c r="C4" s="16"/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6"/>
      <c r="J4" s="16"/>
      <c r="K4" s="12" t="s">
        <v>18</v>
      </c>
      <c r="L4" s="12" t="s">
        <v>19</v>
      </c>
      <c r="M4" s="131" t="s">
        <v>20</v>
      </c>
      <c r="N4" s="131"/>
      <c r="O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 t="s">
        <v>1</v>
      </c>
      <c r="N5" s="16" t="s">
        <v>2</v>
      </c>
      <c r="O5" s="16"/>
    </row>
    <row r="6" spans="1:1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</row>
    <row r="7" spans="1:15" x14ac:dyDescent="0.25">
      <c r="A7" s="131"/>
      <c r="B7" s="131" t="s">
        <v>21</v>
      </c>
      <c r="C7" s="2" t="s">
        <v>22</v>
      </c>
      <c r="D7" s="8"/>
      <c r="E7" s="8"/>
      <c r="F7" s="8"/>
      <c r="G7" s="8"/>
      <c r="H7" s="8"/>
      <c r="I7" s="2">
        <f>SUM(I8:I11)</f>
        <v>1330936.4453699999</v>
      </c>
      <c r="J7" s="114" t="s">
        <v>22</v>
      </c>
      <c r="K7" s="8"/>
      <c r="L7" s="8"/>
      <c r="M7" s="8"/>
      <c r="N7" s="8"/>
      <c r="O7" s="8"/>
    </row>
    <row r="8" spans="1:15" ht="56.25" x14ac:dyDescent="0.25">
      <c r="A8" s="131"/>
      <c r="B8" s="131"/>
      <c r="C8" s="17" t="s">
        <v>23</v>
      </c>
      <c r="D8" s="8"/>
      <c r="E8" s="8"/>
      <c r="F8" s="8"/>
      <c r="G8" s="8"/>
      <c r="H8" s="8"/>
      <c r="I8" s="2">
        <f>I13+I163+I188+I213+I263+I273+I278+I283</f>
        <v>666439.22502999997</v>
      </c>
      <c r="J8" s="115"/>
      <c r="K8" s="8" t="s">
        <v>203</v>
      </c>
      <c r="L8" s="8" t="s">
        <v>202</v>
      </c>
      <c r="M8" s="8">
        <v>98.9</v>
      </c>
      <c r="N8" s="8" t="s">
        <v>400</v>
      </c>
      <c r="O8" s="8" t="s">
        <v>214</v>
      </c>
    </row>
    <row r="9" spans="1:15" ht="56.25" customHeight="1" x14ac:dyDescent="0.25">
      <c r="A9" s="131"/>
      <c r="B9" s="131"/>
      <c r="C9" s="17" t="s">
        <v>24</v>
      </c>
      <c r="D9" s="8"/>
      <c r="E9" s="18"/>
      <c r="F9" s="8"/>
      <c r="G9" s="8"/>
      <c r="H9" s="8"/>
      <c r="I9" s="2">
        <f>I14+I164+I189+I214+I264+I274+I279+I284</f>
        <v>537866.90834000008</v>
      </c>
      <c r="J9" s="115"/>
      <c r="K9" s="111" t="s">
        <v>204</v>
      </c>
      <c r="L9" s="111" t="s">
        <v>202</v>
      </c>
      <c r="M9" s="111">
        <v>95</v>
      </c>
      <c r="N9" s="111" t="s">
        <v>401</v>
      </c>
      <c r="O9" s="111" t="s">
        <v>214</v>
      </c>
    </row>
    <row r="10" spans="1:15" x14ac:dyDescent="0.25">
      <c r="A10" s="131"/>
      <c r="B10" s="131"/>
      <c r="C10" s="19" t="s">
        <v>25</v>
      </c>
      <c r="D10" s="8"/>
      <c r="E10" s="8"/>
      <c r="F10" s="8"/>
      <c r="G10" s="8"/>
      <c r="H10" s="8"/>
      <c r="I10" s="2">
        <f>I15+I165+I190+I215+I265+I275+I280+I285</f>
        <v>0</v>
      </c>
      <c r="J10" s="115"/>
      <c r="K10" s="112"/>
      <c r="L10" s="112"/>
      <c r="M10" s="112"/>
      <c r="N10" s="112"/>
      <c r="O10" s="112"/>
    </row>
    <row r="11" spans="1:15" x14ac:dyDescent="0.25">
      <c r="A11" s="131"/>
      <c r="B11" s="131"/>
      <c r="C11" s="102" t="s">
        <v>0</v>
      </c>
      <c r="D11" s="8"/>
      <c r="E11" s="8"/>
      <c r="F11" s="8"/>
      <c r="G11" s="8"/>
      <c r="H11" s="8"/>
      <c r="I11" s="2">
        <f>I16+I166+I191+I216+I266+I276+I281+I286</f>
        <v>126630.31200000001</v>
      </c>
      <c r="J11" s="116"/>
      <c r="K11" s="113"/>
      <c r="L11" s="113"/>
      <c r="M11" s="113"/>
      <c r="N11" s="113"/>
      <c r="O11" s="113"/>
    </row>
    <row r="12" spans="1:15" ht="56.25" x14ac:dyDescent="0.25">
      <c r="A12" s="111">
        <v>2</v>
      </c>
      <c r="B12" s="111" t="s">
        <v>26</v>
      </c>
      <c r="C12" s="2" t="s">
        <v>22</v>
      </c>
      <c r="D12" s="20">
        <v>918</v>
      </c>
      <c r="E12" s="20" t="s">
        <v>54</v>
      </c>
      <c r="F12" s="20" t="s">
        <v>55</v>
      </c>
      <c r="G12" s="20" t="s">
        <v>58</v>
      </c>
      <c r="H12" s="20"/>
      <c r="I12" s="2">
        <f>SUM(I13:I16)</f>
        <v>545908.25170999998</v>
      </c>
      <c r="J12" s="114" t="s">
        <v>22</v>
      </c>
      <c r="K12" s="21" t="s">
        <v>208</v>
      </c>
      <c r="L12" s="8" t="s">
        <v>209</v>
      </c>
      <c r="M12" s="8">
        <v>15095</v>
      </c>
      <c r="N12" s="8" t="s">
        <v>402</v>
      </c>
      <c r="O12" s="8" t="s">
        <v>214</v>
      </c>
    </row>
    <row r="13" spans="1:15" ht="37.5" x14ac:dyDescent="0.25">
      <c r="A13" s="112"/>
      <c r="B13" s="112"/>
      <c r="C13" s="17" t="s">
        <v>23</v>
      </c>
      <c r="D13" s="7"/>
      <c r="E13" s="7"/>
      <c r="F13" s="7"/>
      <c r="G13" s="7"/>
      <c r="H13" s="7"/>
      <c r="I13" s="3">
        <f>I18+I53+I158</f>
        <v>392396.62503</v>
      </c>
      <c r="J13" s="115"/>
      <c r="K13" s="21" t="s">
        <v>210</v>
      </c>
      <c r="L13" s="8" t="s">
        <v>202</v>
      </c>
      <c r="M13" s="8">
        <v>102.6</v>
      </c>
      <c r="N13" s="8" t="s">
        <v>403</v>
      </c>
      <c r="O13" s="8" t="s">
        <v>214</v>
      </c>
    </row>
    <row r="14" spans="1:15" ht="37.5" x14ac:dyDescent="0.25">
      <c r="A14" s="112"/>
      <c r="B14" s="112"/>
      <c r="C14" s="17" t="s">
        <v>24</v>
      </c>
      <c r="D14" s="7"/>
      <c r="E14" s="7"/>
      <c r="F14" s="7"/>
      <c r="G14" s="7"/>
      <c r="H14" s="7"/>
      <c r="I14" s="3">
        <f>I19+I54+I159</f>
        <v>96724.214680000019</v>
      </c>
      <c r="J14" s="115"/>
      <c r="K14" s="22" t="s">
        <v>263</v>
      </c>
      <c r="L14" s="8" t="s">
        <v>202</v>
      </c>
      <c r="M14" s="8">
        <v>4</v>
      </c>
      <c r="N14" s="8">
        <v>4</v>
      </c>
      <c r="O14" s="8" t="s">
        <v>214</v>
      </c>
    </row>
    <row r="15" spans="1:15" x14ac:dyDescent="0.25">
      <c r="A15" s="112"/>
      <c r="B15" s="112"/>
      <c r="C15" s="19" t="s">
        <v>25</v>
      </c>
      <c r="D15" s="7"/>
      <c r="E15" s="7"/>
      <c r="F15" s="7"/>
      <c r="G15" s="7"/>
      <c r="H15" s="7"/>
      <c r="I15" s="3">
        <f>I20+I55+I160</f>
        <v>0</v>
      </c>
      <c r="J15" s="115"/>
      <c r="K15" s="21"/>
      <c r="L15" s="8"/>
      <c r="M15" s="8"/>
      <c r="N15" s="8"/>
      <c r="O15" s="8"/>
    </row>
    <row r="16" spans="1:15" x14ac:dyDescent="0.25">
      <c r="A16" s="113"/>
      <c r="B16" s="113"/>
      <c r="C16" s="17" t="s">
        <v>0</v>
      </c>
      <c r="D16" s="7"/>
      <c r="E16" s="7"/>
      <c r="F16" s="7"/>
      <c r="G16" s="7"/>
      <c r="H16" s="7"/>
      <c r="I16" s="3">
        <f>I21+I56+I161</f>
        <v>56787.412000000004</v>
      </c>
      <c r="J16" s="116"/>
      <c r="K16" s="21"/>
      <c r="L16" s="8"/>
      <c r="M16" s="8"/>
      <c r="N16" s="8"/>
      <c r="O16" s="8"/>
    </row>
    <row r="17" spans="1:15" ht="37.5" x14ac:dyDescent="0.25">
      <c r="A17" s="111">
        <v>3</v>
      </c>
      <c r="B17" s="111" t="s">
        <v>27</v>
      </c>
      <c r="C17" s="2" t="s">
        <v>22</v>
      </c>
      <c r="D17" s="20">
        <v>918</v>
      </c>
      <c r="E17" s="20" t="s">
        <v>54</v>
      </c>
      <c r="F17" s="20" t="s">
        <v>55</v>
      </c>
      <c r="G17" s="20" t="s">
        <v>59</v>
      </c>
      <c r="H17" s="7"/>
      <c r="I17" s="2">
        <f>I18+I19+I20+I21</f>
        <v>35561</v>
      </c>
      <c r="J17" s="114" t="s">
        <v>22</v>
      </c>
      <c r="K17" s="21"/>
      <c r="L17" s="8"/>
      <c r="M17" s="8"/>
      <c r="N17" s="8"/>
      <c r="O17" s="8"/>
    </row>
    <row r="18" spans="1:15" x14ac:dyDescent="0.25">
      <c r="A18" s="112"/>
      <c r="B18" s="112"/>
      <c r="C18" s="17" t="s">
        <v>23</v>
      </c>
      <c r="D18" s="7"/>
      <c r="E18" s="7"/>
      <c r="F18" s="7"/>
      <c r="G18" s="7"/>
      <c r="H18" s="7"/>
      <c r="I18" s="3">
        <f>I23+I28+I33+I38+I43+I48</f>
        <v>0</v>
      </c>
      <c r="J18" s="115"/>
      <c r="K18" s="21"/>
      <c r="L18" s="8"/>
      <c r="M18" s="8"/>
      <c r="N18" s="8"/>
      <c r="O18" s="8"/>
    </row>
    <row r="19" spans="1:15" x14ac:dyDescent="0.25">
      <c r="A19" s="112"/>
      <c r="B19" s="112"/>
      <c r="C19" s="17" t="s">
        <v>24</v>
      </c>
      <c r="D19" s="7"/>
      <c r="E19" s="7"/>
      <c r="F19" s="7"/>
      <c r="G19" s="7"/>
      <c r="H19" s="7"/>
      <c r="I19" s="3">
        <f>I24+I29+I34+I39+I44+I49</f>
        <v>35561</v>
      </c>
      <c r="J19" s="115"/>
      <c r="K19" s="21"/>
      <c r="L19" s="8"/>
      <c r="M19" s="8"/>
      <c r="N19" s="8"/>
      <c r="O19" s="8"/>
    </row>
    <row r="20" spans="1:15" x14ac:dyDescent="0.25">
      <c r="A20" s="112"/>
      <c r="B20" s="112"/>
      <c r="C20" s="19" t="s">
        <v>25</v>
      </c>
      <c r="D20" s="7"/>
      <c r="E20" s="7"/>
      <c r="F20" s="7"/>
      <c r="G20" s="7"/>
      <c r="H20" s="7"/>
      <c r="I20" s="3">
        <f t="shared" ref="I20:I21" si="0">I25+I30+I35+I40+I45+I50</f>
        <v>0</v>
      </c>
      <c r="J20" s="115"/>
      <c r="K20" s="21"/>
      <c r="L20" s="8"/>
      <c r="M20" s="8"/>
      <c r="N20" s="8"/>
      <c r="O20" s="8"/>
    </row>
    <row r="21" spans="1:15" x14ac:dyDescent="0.25">
      <c r="A21" s="113"/>
      <c r="B21" s="113"/>
      <c r="C21" s="17" t="s">
        <v>0</v>
      </c>
      <c r="D21" s="7"/>
      <c r="E21" s="7"/>
      <c r="F21" s="7"/>
      <c r="G21" s="7"/>
      <c r="H21" s="7"/>
      <c r="I21" s="3">
        <f t="shared" si="0"/>
        <v>0</v>
      </c>
      <c r="J21" s="116"/>
      <c r="K21" s="21"/>
      <c r="L21" s="8"/>
      <c r="M21" s="8"/>
      <c r="N21" s="8"/>
      <c r="O21" s="8"/>
    </row>
    <row r="22" spans="1:15" x14ac:dyDescent="0.25">
      <c r="A22" s="111">
        <v>4</v>
      </c>
      <c r="B22" s="111" t="s">
        <v>28</v>
      </c>
      <c r="C22" s="2" t="s">
        <v>22</v>
      </c>
      <c r="D22" s="7" t="s">
        <v>53</v>
      </c>
      <c r="E22" s="7" t="s">
        <v>54</v>
      </c>
      <c r="F22" s="7" t="s">
        <v>55</v>
      </c>
      <c r="G22" s="7" t="s">
        <v>60</v>
      </c>
      <c r="H22" s="7" t="s">
        <v>61</v>
      </c>
      <c r="I22" s="2">
        <f>I23+I24+I25+I26</f>
        <v>4928</v>
      </c>
      <c r="J22" s="114" t="s">
        <v>22</v>
      </c>
      <c r="K22" s="8"/>
      <c r="L22" s="8"/>
      <c r="M22" s="8"/>
      <c r="N22" s="8"/>
      <c r="O22" s="8"/>
    </row>
    <row r="23" spans="1:15" x14ac:dyDescent="0.25">
      <c r="A23" s="112"/>
      <c r="B23" s="112"/>
      <c r="C23" s="17" t="s">
        <v>23</v>
      </c>
      <c r="D23" s="7"/>
      <c r="E23" s="7"/>
      <c r="F23" s="7"/>
      <c r="G23" s="7"/>
      <c r="H23" s="7"/>
      <c r="I23" s="3">
        <v>0</v>
      </c>
      <c r="J23" s="115"/>
      <c r="K23" s="22"/>
      <c r="L23" s="22"/>
      <c r="M23" s="22"/>
      <c r="N23" s="22"/>
      <c r="O23" s="22"/>
    </row>
    <row r="24" spans="1:15" x14ac:dyDescent="0.25">
      <c r="A24" s="112"/>
      <c r="B24" s="112"/>
      <c r="C24" s="17" t="s">
        <v>24</v>
      </c>
      <c r="D24" s="7"/>
      <c r="E24" s="7"/>
      <c r="F24" s="7"/>
      <c r="G24" s="7"/>
      <c r="H24" s="7"/>
      <c r="I24" s="3">
        <v>4928</v>
      </c>
      <c r="J24" s="115"/>
      <c r="K24" s="21"/>
      <c r="L24" s="8"/>
      <c r="M24" s="8"/>
      <c r="N24" s="23"/>
      <c r="O24" s="8"/>
    </row>
    <row r="25" spans="1:15" x14ac:dyDescent="0.25">
      <c r="A25" s="112"/>
      <c r="B25" s="112"/>
      <c r="C25" s="19" t="s">
        <v>25</v>
      </c>
      <c r="D25" s="7"/>
      <c r="E25" s="7"/>
      <c r="F25" s="7"/>
      <c r="G25" s="7"/>
      <c r="H25" s="7"/>
      <c r="I25" s="3">
        <v>0</v>
      </c>
      <c r="J25" s="115"/>
      <c r="K25" s="21"/>
      <c r="L25" s="8"/>
      <c r="M25" s="24"/>
      <c r="N25" s="24"/>
      <c r="O25" s="8"/>
    </row>
    <row r="26" spans="1:15" s="25" customFormat="1" x14ac:dyDescent="0.25">
      <c r="A26" s="113"/>
      <c r="B26" s="113"/>
      <c r="C26" s="17" t="s">
        <v>0</v>
      </c>
      <c r="D26" s="7"/>
      <c r="E26" s="7"/>
      <c r="F26" s="7"/>
      <c r="G26" s="7"/>
      <c r="H26" s="7"/>
      <c r="I26" s="3">
        <v>0</v>
      </c>
      <c r="J26" s="116"/>
      <c r="K26" s="21"/>
      <c r="L26" s="8"/>
      <c r="M26" s="8"/>
      <c r="N26" s="8"/>
      <c r="O26" s="8"/>
    </row>
    <row r="27" spans="1:15" s="25" customFormat="1" x14ac:dyDescent="0.25">
      <c r="A27" s="111">
        <v>5</v>
      </c>
      <c r="B27" s="111" t="s">
        <v>29</v>
      </c>
      <c r="C27" s="2" t="s">
        <v>22</v>
      </c>
      <c r="D27" s="7" t="s">
        <v>53</v>
      </c>
      <c r="E27" s="7" t="s">
        <v>54</v>
      </c>
      <c r="F27" s="7" t="s">
        <v>55</v>
      </c>
      <c r="G27" s="7" t="s">
        <v>62</v>
      </c>
      <c r="H27" s="7" t="s">
        <v>61</v>
      </c>
      <c r="I27" s="2">
        <f>I28+I29+I30+I31</f>
        <v>5720</v>
      </c>
      <c r="J27" s="114" t="s">
        <v>22</v>
      </c>
      <c r="K27" s="21"/>
      <c r="L27" s="8"/>
      <c r="M27" s="8"/>
      <c r="N27" s="8"/>
      <c r="O27" s="8"/>
    </row>
    <row r="28" spans="1:15" s="25" customFormat="1" x14ac:dyDescent="0.25">
      <c r="A28" s="112"/>
      <c r="B28" s="112"/>
      <c r="C28" s="17" t="s">
        <v>23</v>
      </c>
      <c r="D28" s="7"/>
      <c r="E28" s="7"/>
      <c r="F28" s="7"/>
      <c r="G28" s="7"/>
      <c r="H28" s="7"/>
      <c r="I28" s="3">
        <v>0</v>
      </c>
      <c r="J28" s="115"/>
      <c r="K28" s="21"/>
      <c r="L28" s="8"/>
      <c r="M28" s="8"/>
      <c r="N28" s="8"/>
      <c r="O28" s="8"/>
    </row>
    <row r="29" spans="1:15" s="25" customFormat="1" x14ac:dyDescent="0.25">
      <c r="A29" s="112"/>
      <c r="B29" s="112"/>
      <c r="C29" s="17" t="s">
        <v>24</v>
      </c>
      <c r="D29" s="7"/>
      <c r="E29" s="7"/>
      <c r="F29" s="7"/>
      <c r="G29" s="7"/>
      <c r="H29" s="7"/>
      <c r="I29" s="3">
        <v>5720</v>
      </c>
      <c r="J29" s="115"/>
      <c r="K29" s="21"/>
      <c r="L29" s="8"/>
      <c r="M29" s="8"/>
      <c r="N29" s="8"/>
      <c r="O29" s="8"/>
    </row>
    <row r="30" spans="1:15" s="25" customFormat="1" x14ac:dyDescent="0.25">
      <c r="A30" s="112"/>
      <c r="B30" s="112"/>
      <c r="C30" s="19" t="s">
        <v>25</v>
      </c>
      <c r="D30" s="7"/>
      <c r="E30" s="7"/>
      <c r="F30" s="7"/>
      <c r="G30" s="7"/>
      <c r="H30" s="7"/>
      <c r="I30" s="3">
        <v>0</v>
      </c>
      <c r="J30" s="115"/>
      <c r="K30" s="21"/>
      <c r="L30" s="8"/>
      <c r="M30" s="8"/>
      <c r="N30" s="8"/>
      <c r="O30" s="8"/>
    </row>
    <row r="31" spans="1:15" s="25" customFormat="1" x14ac:dyDescent="0.25">
      <c r="A31" s="113"/>
      <c r="B31" s="113"/>
      <c r="C31" s="17" t="s">
        <v>0</v>
      </c>
      <c r="D31" s="7"/>
      <c r="E31" s="7"/>
      <c r="F31" s="7"/>
      <c r="G31" s="7"/>
      <c r="H31" s="7"/>
      <c r="I31" s="3">
        <v>0</v>
      </c>
      <c r="J31" s="116"/>
      <c r="K31" s="21"/>
      <c r="L31" s="8"/>
      <c r="M31" s="8"/>
      <c r="N31" s="8"/>
      <c r="O31" s="8"/>
    </row>
    <row r="32" spans="1:15" s="25" customFormat="1" ht="56.25" x14ac:dyDescent="0.25">
      <c r="A32" s="111">
        <v>6</v>
      </c>
      <c r="B32" s="111" t="s">
        <v>30</v>
      </c>
      <c r="C32" s="2" t="s">
        <v>22</v>
      </c>
      <c r="D32" s="7" t="s">
        <v>53</v>
      </c>
      <c r="E32" s="7" t="s">
        <v>54</v>
      </c>
      <c r="F32" s="7" t="s">
        <v>55</v>
      </c>
      <c r="G32" s="7" t="s">
        <v>63</v>
      </c>
      <c r="H32" s="7" t="s">
        <v>61</v>
      </c>
      <c r="I32" s="2">
        <f>I33+I34+I35+I36</f>
        <v>10000</v>
      </c>
      <c r="J32" s="114" t="s">
        <v>22</v>
      </c>
      <c r="K32" s="8" t="s">
        <v>206</v>
      </c>
      <c r="L32" s="8" t="s">
        <v>202</v>
      </c>
      <c r="M32" s="8">
        <v>97.4</v>
      </c>
      <c r="N32" s="8" t="s">
        <v>404</v>
      </c>
      <c r="O32" s="8" t="s">
        <v>215</v>
      </c>
    </row>
    <row r="33" spans="1:15" s="25" customFormat="1" x14ac:dyDescent="0.25">
      <c r="A33" s="112"/>
      <c r="B33" s="112"/>
      <c r="C33" s="17" t="s">
        <v>23</v>
      </c>
      <c r="D33" s="7"/>
      <c r="E33" s="7"/>
      <c r="F33" s="7"/>
      <c r="G33" s="7"/>
      <c r="H33" s="7"/>
      <c r="I33" s="3">
        <f>H33</f>
        <v>0</v>
      </c>
      <c r="J33" s="115"/>
      <c r="K33" s="8"/>
      <c r="L33" s="8"/>
      <c r="M33" s="8"/>
      <c r="N33" s="8"/>
      <c r="O33" s="8"/>
    </row>
    <row r="34" spans="1:15" s="25" customFormat="1" x14ac:dyDescent="0.25">
      <c r="A34" s="112"/>
      <c r="B34" s="112"/>
      <c r="C34" s="17" t="s">
        <v>24</v>
      </c>
      <c r="D34" s="7"/>
      <c r="E34" s="7"/>
      <c r="F34" s="7"/>
      <c r="G34" s="7"/>
      <c r="H34" s="7"/>
      <c r="I34" s="3">
        <v>10000</v>
      </c>
      <c r="J34" s="115"/>
      <c r="K34" s="8"/>
      <c r="L34" s="8"/>
      <c r="M34" s="8"/>
      <c r="N34" s="8"/>
      <c r="O34" s="8"/>
    </row>
    <row r="35" spans="1:15" s="25" customFormat="1" x14ac:dyDescent="0.25">
      <c r="A35" s="112"/>
      <c r="B35" s="112"/>
      <c r="C35" s="19" t="s">
        <v>25</v>
      </c>
      <c r="D35" s="7"/>
      <c r="E35" s="7"/>
      <c r="F35" s="7"/>
      <c r="G35" s="7"/>
      <c r="H35" s="7"/>
      <c r="I35" s="3">
        <v>0</v>
      </c>
      <c r="J35" s="115"/>
      <c r="K35" s="8"/>
      <c r="L35" s="8"/>
      <c r="M35" s="8"/>
      <c r="N35" s="8"/>
      <c r="O35" s="8"/>
    </row>
    <row r="36" spans="1:15" s="25" customFormat="1" x14ac:dyDescent="0.25">
      <c r="A36" s="113"/>
      <c r="B36" s="113"/>
      <c r="C36" s="17" t="s">
        <v>0</v>
      </c>
      <c r="D36" s="7"/>
      <c r="E36" s="7"/>
      <c r="F36" s="7"/>
      <c r="G36" s="7"/>
      <c r="H36" s="7"/>
      <c r="I36" s="3">
        <v>0</v>
      </c>
      <c r="J36" s="116"/>
      <c r="K36" s="8"/>
      <c r="L36" s="8"/>
      <c r="M36" s="8"/>
      <c r="N36" s="8"/>
      <c r="O36" s="8"/>
    </row>
    <row r="37" spans="1:15" s="25" customFormat="1" x14ac:dyDescent="0.25">
      <c r="A37" s="111">
        <v>7</v>
      </c>
      <c r="B37" s="111" t="s">
        <v>31</v>
      </c>
      <c r="C37" s="2" t="s">
        <v>22</v>
      </c>
      <c r="D37" s="7" t="s">
        <v>53</v>
      </c>
      <c r="E37" s="7" t="s">
        <v>54</v>
      </c>
      <c r="F37" s="7" t="s">
        <v>55</v>
      </c>
      <c r="G37" s="7" t="s">
        <v>64</v>
      </c>
      <c r="H37" s="7" t="s">
        <v>61</v>
      </c>
      <c r="I37" s="2">
        <f>I38+I39+I40+I41</f>
        <v>14913</v>
      </c>
      <c r="J37" s="114" t="s">
        <v>22</v>
      </c>
      <c r="K37" s="8"/>
      <c r="L37" s="8"/>
      <c r="M37" s="8"/>
      <c r="N37" s="8"/>
      <c r="O37" s="8"/>
    </row>
    <row r="38" spans="1:15" s="25" customFormat="1" x14ac:dyDescent="0.25">
      <c r="A38" s="112"/>
      <c r="B38" s="112"/>
      <c r="C38" s="17" t="s">
        <v>23</v>
      </c>
      <c r="D38" s="7"/>
      <c r="E38" s="7"/>
      <c r="F38" s="7"/>
      <c r="G38" s="7"/>
      <c r="H38" s="7"/>
      <c r="I38" s="3">
        <v>0</v>
      </c>
      <c r="J38" s="115"/>
      <c r="K38" s="8"/>
      <c r="L38" s="8"/>
      <c r="M38" s="8"/>
      <c r="N38" s="8"/>
      <c r="O38" s="8"/>
    </row>
    <row r="39" spans="1:15" s="25" customFormat="1" x14ac:dyDescent="0.25">
      <c r="A39" s="112"/>
      <c r="B39" s="112"/>
      <c r="C39" s="17" t="s">
        <v>24</v>
      </c>
      <c r="D39" s="7"/>
      <c r="E39" s="7"/>
      <c r="F39" s="7"/>
      <c r="G39" s="7"/>
      <c r="H39" s="7"/>
      <c r="I39" s="3">
        <f>8418+6495</f>
        <v>14913</v>
      </c>
      <c r="J39" s="115"/>
      <c r="K39" s="8"/>
      <c r="L39" s="8"/>
      <c r="M39" s="8"/>
      <c r="N39" s="8"/>
      <c r="O39" s="8"/>
    </row>
    <row r="40" spans="1:15" s="25" customFormat="1" x14ac:dyDescent="0.25">
      <c r="A40" s="112"/>
      <c r="B40" s="112"/>
      <c r="C40" s="19" t="s">
        <v>25</v>
      </c>
      <c r="D40" s="7"/>
      <c r="E40" s="7"/>
      <c r="F40" s="7"/>
      <c r="G40" s="7"/>
      <c r="H40" s="7"/>
      <c r="I40" s="3">
        <v>0</v>
      </c>
      <c r="J40" s="115"/>
      <c r="K40" s="8"/>
      <c r="L40" s="8"/>
      <c r="M40" s="8"/>
      <c r="N40" s="8"/>
      <c r="O40" s="8"/>
    </row>
    <row r="41" spans="1:15" s="25" customFormat="1" x14ac:dyDescent="0.25">
      <c r="A41" s="113"/>
      <c r="B41" s="113"/>
      <c r="C41" s="17" t="s">
        <v>0</v>
      </c>
      <c r="D41" s="7"/>
      <c r="E41" s="7"/>
      <c r="F41" s="7"/>
      <c r="G41" s="7"/>
      <c r="H41" s="7"/>
      <c r="I41" s="3">
        <v>0</v>
      </c>
      <c r="J41" s="116"/>
      <c r="K41" s="8"/>
      <c r="L41" s="8"/>
      <c r="M41" s="8"/>
      <c r="N41" s="8"/>
      <c r="O41" s="8"/>
    </row>
    <row r="42" spans="1:15" s="25" customFormat="1" x14ac:dyDescent="0.25">
      <c r="A42" s="111">
        <v>8</v>
      </c>
      <c r="B42" s="111" t="s">
        <v>32</v>
      </c>
      <c r="C42" s="2" t="s">
        <v>22</v>
      </c>
      <c r="D42" s="26"/>
      <c r="E42" s="26"/>
      <c r="F42" s="26"/>
      <c r="G42" s="26"/>
      <c r="H42" s="26"/>
      <c r="I42" s="4">
        <f>I43+I44+I45+I46</f>
        <v>0</v>
      </c>
      <c r="J42" s="114" t="s">
        <v>22</v>
      </c>
      <c r="K42" s="8"/>
      <c r="L42" s="8"/>
      <c r="M42" s="8"/>
      <c r="N42" s="8"/>
      <c r="O42" s="8"/>
    </row>
    <row r="43" spans="1:15" s="25" customFormat="1" x14ac:dyDescent="0.25">
      <c r="A43" s="112"/>
      <c r="B43" s="112"/>
      <c r="C43" s="17" t="s">
        <v>23</v>
      </c>
      <c r="D43" s="7"/>
      <c r="E43" s="7"/>
      <c r="F43" s="7"/>
      <c r="G43" s="7"/>
      <c r="H43" s="7"/>
      <c r="I43" s="3">
        <f>H43</f>
        <v>0</v>
      </c>
      <c r="J43" s="115"/>
      <c r="K43" s="8"/>
      <c r="L43" s="8"/>
      <c r="M43" s="8"/>
      <c r="N43" s="8"/>
      <c r="O43" s="8"/>
    </row>
    <row r="44" spans="1:15" s="25" customFormat="1" x14ac:dyDescent="0.25">
      <c r="A44" s="112"/>
      <c r="B44" s="112"/>
      <c r="C44" s="17" t="s">
        <v>24</v>
      </c>
      <c r="D44" s="7"/>
      <c r="E44" s="7"/>
      <c r="F44" s="7"/>
      <c r="G44" s="7"/>
      <c r="H44" s="7"/>
      <c r="I44" s="3">
        <v>0</v>
      </c>
      <c r="J44" s="115"/>
      <c r="K44" s="8"/>
      <c r="L44" s="8"/>
      <c r="M44" s="8"/>
      <c r="N44" s="8"/>
      <c r="O44" s="8"/>
    </row>
    <row r="45" spans="1:15" s="25" customFormat="1" x14ac:dyDescent="0.25">
      <c r="A45" s="112"/>
      <c r="B45" s="112"/>
      <c r="C45" s="19" t="s">
        <v>25</v>
      </c>
      <c r="D45" s="26"/>
      <c r="E45" s="26"/>
      <c r="F45" s="26"/>
      <c r="G45" s="26"/>
      <c r="H45" s="26"/>
      <c r="I45" s="4">
        <v>0</v>
      </c>
      <c r="J45" s="115"/>
      <c r="K45" s="8"/>
      <c r="L45" s="8"/>
      <c r="M45" s="8"/>
      <c r="N45" s="8"/>
      <c r="O45" s="8"/>
    </row>
    <row r="46" spans="1:15" s="25" customFormat="1" x14ac:dyDescent="0.25">
      <c r="A46" s="113"/>
      <c r="B46" s="113"/>
      <c r="C46" s="17" t="s">
        <v>0</v>
      </c>
      <c r="D46" s="26"/>
      <c r="E46" s="26"/>
      <c r="F46" s="26"/>
      <c r="G46" s="26"/>
      <c r="H46" s="26"/>
      <c r="I46" s="4">
        <v>0</v>
      </c>
      <c r="J46" s="116"/>
      <c r="K46" s="8"/>
      <c r="L46" s="8"/>
      <c r="M46" s="8"/>
      <c r="N46" s="8"/>
      <c r="O46" s="8"/>
    </row>
    <row r="47" spans="1:15" s="25" customFormat="1" x14ac:dyDescent="0.25">
      <c r="A47" s="111">
        <v>9</v>
      </c>
      <c r="B47" s="123" t="s">
        <v>33</v>
      </c>
      <c r="C47" s="2" t="s">
        <v>22</v>
      </c>
      <c r="D47" s="7" t="s">
        <v>53</v>
      </c>
      <c r="E47" s="7" t="s">
        <v>54</v>
      </c>
      <c r="F47" s="7" t="s">
        <v>55</v>
      </c>
      <c r="G47" s="7" t="s">
        <v>65</v>
      </c>
      <c r="H47" s="7" t="s">
        <v>61</v>
      </c>
      <c r="I47" s="2">
        <f>I48+I49+I50+I51</f>
        <v>0</v>
      </c>
      <c r="J47" s="114" t="s">
        <v>22</v>
      </c>
      <c r="K47" s="8"/>
      <c r="L47" s="8"/>
      <c r="M47" s="8"/>
      <c r="N47" s="8"/>
      <c r="O47" s="8"/>
    </row>
    <row r="48" spans="1:15" s="25" customFormat="1" x14ac:dyDescent="0.25">
      <c r="A48" s="112"/>
      <c r="B48" s="124"/>
      <c r="C48" s="17" t="s">
        <v>23</v>
      </c>
      <c r="D48" s="7"/>
      <c r="E48" s="7"/>
      <c r="F48" s="7"/>
      <c r="G48" s="7"/>
      <c r="H48" s="7"/>
      <c r="I48" s="3">
        <v>0</v>
      </c>
      <c r="J48" s="115"/>
      <c r="K48" s="8"/>
      <c r="L48" s="8"/>
      <c r="M48" s="8"/>
      <c r="N48" s="8"/>
      <c r="O48" s="8"/>
    </row>
    <row r="49" spans="1:15" s="25" customFormat="1" x14ac:dyDescent="0.25">
      <c r="A49" s="112"/>
      <c r="B49" s="124"/>
      <c r="C49" s="17" t="s">
        <v>24</v>
      </c>
      <c r="D49" s="7"/>
      <c r="E49" s="7"/>
      <c r="F49" s="7"/>
      <c r="G49" s="7"/>
      <c r="H49" s="7"/>
      <c r="I49" s="3">
        <v>0</v>
      </c>
      <c r="J49" s="115"/>
      <c r="K49" s="8"/>
      <c r="L49" s="8"/>
      <c r="M49" s="8"/>
      <c r="N49" s="8"/>
      <c r="O49" s="8"/>
    </row>
    <row r="50" spans="1:15" s="25" customFormat="1" x14ac:dyDescent="0.25">
      <c r="A50" s="112"/>
      <c r="B50" s="124"/>
      <c r="C50" s="19" t="s">
        <v>25</v>
      </c>
      <c r="D50" s="7"/>
      <c r="E50" s="7"/>
      <c r="F50" s="7"/>
      <c r="G50" s="7"/>
      <c r="H50" s="7"/>
      <c r="I50" s="3">
        <v>0</v>
      </c>
      <c r="J50" s="115"/>
      <c r="K50" s="8"/>
      <c r="L50" s="8"/>
      <c r="M50" s="8"/>
      <c r="N50" s="8"/>
      <c r="O50" s="8"/>
    </row>
    <row r="51" spans="1:15" s="25" customFormat="1" x14ac:dyDescent="0.25">
      <c r="A51" s="113"/>
      <c r="B51" s="125"/>
      <c r="C51" s="17" t="s">
        <v>0</v>
      </c>
      <c r="D51" s="7"/>
      <c r="E51" s="7"/>
      <c r="F51" s="7"/>
      <c r="G51" s="7"/>
      <c r="H51" s="7"/>
      <c r="I51" s="3">
        <v>0</v>
      </c>
      <c r="J51" s="116"/>
      <c r="K51" s="8"/>
      <c r="L51" s="8"/>
      <c r="M51" s="8"/>
      <c r="N51" s="8"/>
      <c r="O51" s="8"/>
    </row>
    <row r="52" spans="1:15" s="25" customFormat="1" x14ac:dyDescent="0.25">
      <c r="A52" s="111">
        <v>10</v>
      </c>
      <c r="B52" s="123" t="s">
        <v>34</v>
      </c>
      <c r="C52" s="2" t="s">
        <v>22</v>
      </c>
      <c r="D52" s="7"/>
      <c r="E52" s="7"/>
      <c r="F52" s="7"/>
      <c r="G52" s="7"/>
      <c r="H52" s="7"/>
      <c r="I52" s="2">
        <f>SUM(I53:I56)</f>
        <v>413470.88819000003</v>
      </c>
      <c r="J52" s="114" t="s">
        <v>22</v>
      </c>
      <c r="K52" s="8"/>
      <c r="L52" s="8"/>
      <c r="M52" s="8"/>
      <c r="N52" s="8"/>
      <c r="O52" s="8"/>
    </row>
    <row r="53" spans="1:15" s="25" customFormat="1" x14ac:dyDescent="0.25">
      <c r="A53" s="112"/>
      <c r="B53" s="124"/>
      <c r="C53" s="17" t="s">
        <v>23</v>
      </c>
      <c r="D53" s="7"/>
      <c r="E53" s="7"/>
      <c r="F53" s="7"/>
      <c r="G53" s="7"/>
      <c r="H53" s="7"/>
      <c r="I53" s="3">
        <f>I58+I63+I68+I73+I78+I83+I88+I93+I98+I103+I108+I113+I118+I123+I130+I135+I147+I153</f>
        <v>302588.62503</v>
      </c>
      <c r="J53" s="115"/>
      <c r="K53" s="8"/>
      <c r="L53" s="8"/>
      <c r="M53" s="8"/>
      <c r="N53" s="8"/>
      <c r="O53" s="8"/>
    </row>
    <row r="54" spans="1:15" s="25" customFormat="1" x14ac:dyDescent="0.25">
      <c r="A54" s="112"/>
      <c r="B54" s="124"/>
      <c r="C54" s="17" t="s">
        <v>24</v>
      </c>
      <c r="D54" s="7"/>
      <c r="E54" s="7"/>
      <c r="F54" s="7"/>
      <c r="G54" s="7"/>
      <c r="H54" s="7"/>
      <c r="I54" s="3">
        <f>I59+I64+I69+I74+I79+I84+I89+I94+I99+I104+I109+I114+I119+I124+I131+I136+I148+I154</f>
        <v>60256.063160000012</v>
      </c>
      <c r="J54" s="115"/>
      <c r="K54" s="8"/>
      <c r="L54" s="8"/>
      <c r="M54" s="8"/>
      <c r="N54" s="8"/>
      <c r="O54" s="8"/>
    </row>
    <row r="55" spans="1:15" s="25" customFormat="1" x14ac:dyDescent="0.25">
      <c r="A55" s="112"/>
      <c r="B55" s="124"/>
      <c r="C55" s="19" t="s">
        <v>25</v>
      </c>
      <c r="D55" s="7"/>
      <c r="E55" s="7"/>
      <c r="F55" s="7"/>
      <c r="G55" s="7"/>
      <c r="H55" s="7"/>
      <c r="I55" s="3">
        <f>I60+I65+I70+I75+I80+I85+I90+I95+I100+I105+I110+I115+I120+I125+I132+I137+I149+I155</f>
        <v>0</v>
      </c>
      <c r="J55" s="115"/>
      <c r="K55" s="8"/>
      <c r="L55" s="8"/>
      <c r="M55" s="8"/>
      <c r="N55" s="8"/>
      <c r="O55" s="8"/>
    </row>
    <row r="56" spans="1:15" s="25" customFormat="1" x14ac:dyDescent="0.25">
      <c r="A56" s="113"/>
      <c r="B56" s="125"/>
      <c r="C56" s="17" t="s">
        <v>0</v>
      </c>
      <c r="D56" s="7"/>
      <c r="E56" s="7"/>
      <c r="F56" s="7"/>
      <c r="G56" s="7"/>
      <c r="H56" s="7"/>
      <c r="I56" s="3">
        <f>I61+I66+I71+I76+I81+I86+I91+I96+I101+I106+I111+I116+I121+I128+I133+I138+I151+I156</f>
        <v>50626.200000000004</v>
      </c>
      <c r="J56" s="116"/>
      <c r="K56" s="8"/>
      <c r="L56" s="8"/>
      <c r="M56" s="8"/>
      <c r="N56" s="8"/>
      <c r="O56" s="8"/>
    </row>
    <row r="57" spans="1:15" s="25" customFormat="1" ht="56.25" x14ac:dyDescent="0.25">
      <c r="A57" s="111">
        <v>11</v>
      </c>
      <c r="B57" s="123" t="s">
        <v>35</v>
      </c>
      <c r="C57" s="2" t="s">
        <v>22</v>
      </c>
      <c r="D57" s="7" t="s">
        <v>53</v>
      </c>
      <c r="E57" s="7" t="s">
        <v>54</v>
      </c>
      <c r="F57" s="7" t="s">
        <v>55</v>
      </c>
      <c r="G57" s="7" t="s">
        <v>66</v>
      </c>
      <c r="H57" s="7" t="s">
        <v>61</v>
      </c>
      <c r="I57" s="2">
        <f>I58+I59+I60+I61</f>
        <v>0</v>
      </c>
      <c r="J57" s="114" t="s">
        <v>22</v>
      </c>
      <c r="K57" s="8" t="s">
        <v>205</v>
      </c>
      <c r="L57" s="8" t="s">
        <v>202</v>
      </c>
      <c r="M57" s="8">
        <v>94.2</v>
      </c>
      <c r="N57" s="8" t="s">
        <v>405</v>
      </c>
      <c r="O57" s="8" t="s">
        <v>215</v>
      </c>
    </row>
    <row r="58" spans="1:15" x14ac:dyDescent="0.25">
      <c r="A58" s="112"/>
      <c r="B58" s="124"/>
      <c r="C58" s="17" t="s">
        <v>23</v>
      </c>
      <c r="D58" s="7"/>
      <c r="E58" s="7"/>
      <c r="F58" s="7"/>
      <c r="G58" s="7"/>
      <c r="H58" s="7"/>
      <c r="I58" s="3">
        <f>H58</f>
        <v>0</v>
      </c>
      <c r="J58" s="115"/>
      <c r="K58" s="8"/>
      <c r="L58" s="8"/>
      <c r="M58" s="8"/>
      <c r="N58" s="8"/>
      <c r="O58" s="8"/>
    </row>
    <row r="59" spans="1:15" x14ac:dyDescent="0.25">
      <c r="A59" s="112"/>
      <c r="B59" s="124"/>
      <c r="C59" s="17" t="s">
        <v>24</v>
      </c>
      <c r="D59" s="7"/>
      <c r="E59" s="7"/>
      <c r="F59" s="7"/>
      <c r="G59" s="7"/>
      <c r="H59" s="7"/>
      <c r="I59" s="3">
        <v>0</v>
      </c>
      <c r="J59" s="115"/>
      <c r="K59" s="8"/>
      <c r="L59" s="8"/>
      <c r="M59" s="8"/>
      <c r="N59" s="8"/>
      <c r="O59" s="8"/>
    </row>
    <row r="60" spans="1:15" x14ac:dyDescent="0.25">
      <c r="A60" s="112"/>
      <c r="B60" s="124"/>
      <c r="C60" s="19" t="s">
        <v>25</v>
      </c>
      <c r="D60" s="7"/>
      <c r="E60" s="7"/>
      <c r="F60" s="7"/>
      <c r="G60" s="7"/>
      <c r="H60" s="7"/>
      <c r="I60" s="3">
        <v>0</v>
      </c>
      <c r="J60" s="115"/>
      <c r="K60" s="8"/>
      <c r="L60" s="8"/>
      <c r="M60" s="8"/>
      <c r="N60" s="8"/>
      <c r="O60" s="8"/>
    </row>
    <row r="61" spans="1:15" x14ac:dyDescent="0.25">
      <c r="A61" s="113"/>
      <c r="B61" s="125"/>
      <c r="C61" s="17" t="s">
        <v>0</v>
      </c>
      <c r="D61" s="7"/>
      <c r="E61" s="7"/>
      <c r="F61" s="7"/>
      <c r="G61" s="7"/>
      <c r="H61" s="7"/>
      <c r="I61" s="3">
        <v>0</v>
      </c>
      <c r="J61" s="116"/>
      <c r="K61" s="8"/>
      <c r="L61" s="8"/>
      <c r="M61" s="8"/>
      <c r="N61" s="8"/>
      <c r="O61" s="8"/>
    </row>
    <row r="62" spans="1:15" x14ac:dyDescent="0.25">
      <c r="A62" s="111">
        <v>12</v>
      </c>
      <c r="B62" s="123" t="s">
        <v>36</v>
      </c>
      <c r="C62" s="2" t="s">
        <v>22</v>
      </c>
      <c r="D62" s="7" t="s">
        <v>53</v>
      </c>
      <c r="E62" s="7" t="s">
        <v>54</v>
      </c>
      <c r="F62" s="7" t="s">
        <v>55</v>
      </c>
      <c r="G62" s="7" t="s">
        <v>67</v>
      </c>
      <c r="H62" s="7" t="s">
        <v>57</v>
      </c>
      <c r="I62" s="2">
        <f>I63+I64+I65+I66</f>
        <v>3000</v>
      </c>
      <c r="J62" s="114" t="s">
        <v>22</v>
      </c>
      <c r="K62" s="8"/>
      <c r="L62" s="8"/>
      <c r="M62" s="8"/>
      <c r="N62" s="8"/>
      <c r="O62" s="8"/>
    </row>
    <row r="63" spans="1:15" x14ac:dyDescent="0.25">
      <c r="A63" s="112"/>
      <c r="B63" s="124"/>
      <c r="C63" s="17" t="s">
        <v>23</v>
      </c>
      <c r="D63" s="7"/>
      <c r="E63" s="7"/>
      <c r="F63" s="7"/>
      <c r="G63" s="7"/>
      <c r="H63" s="7"/>
      <c r="I63" s="3">
        <f>H63</f>
        <v>0</v>
      </c>
      <c r="J63" s="115"/>
      <c r="K63" s="8"/>
      <c r="L63" s="8"/>
      <c r="M63" s="8"/>
      <c r="N63" s="8"/>
      <c r="O63" s="8"/>
    </row>
    <row r="64" spans="1:15" x14ac:dyDescent="0.25">
      <c r="A64" s="112"/>
      <c r="B64" s="124"/>
      <c r="C64" s="17" t="s">
        <v>24</v>
      </c>
      <c r="D64" s="7"/>
      <c r="E64" s="7"/>
      <c r="F64" s="7"/>
      <c r="G64" s="7"/>
      <c r="H64" s="7"/>
      <c r="I64" s="3">
        <v>3000</v>
      </c>
      <c r="J64" s="115"/>
      <c r="K64" s="8"/>
      <c r="L64" s="8"/>
      <c r="M64" s="8"/>
      <c r="N64" s="8"/>
      <c r="O64" s="8"/>
    </row>
    <row r="65" spans="1:15" x14ac:dyDescent="0.25">
      <c r="A65" s="112"/>
      <c r="B65" s="124"/>
      <c r="C65" s="19" t="s">
        <v>25</v>
      </c>
      <c r="D65" s="7"/>
      <c r="E65" s="7"/>
      <c r="F65" s="7"/>
      <c r="G65" s="7"/>
      <c r="H65" s="7"/>
      <c r="I65" s="3">
        <v>0</v>
      </c>
      <c r="J65" s="115"/>
      <c r="K65" s="8"/>
      <c r="L65" s="8"/>
      <c r="M65" s="8"/>
      <c r="N65" s="8"/>
      <c r="O65" s="8"/>
    </row>
    <row r="66" spans="1:15" x14ac:dyDescent="0.25">
      <c r="A66" s="113"/>
      <c r="B66" s="125"/>
      <c r="C66" s="17" t="s">
        <v>0</v>
      </c>
      <c r="D66" s="7"/>
      <c r="E66" s="7"/>
      <c r="F66" s="7"/>
      <c r="G66" s="7"/>
      <c r="H66" s="7"/>
      <c r="I66" s="3">
        <v>0</v>
      </c>
      <c r="J66" s="116"/>
      <c r="K66" s="8"/>
      <c r="L66" s="8"/>
      <c r="M66" s="8"/>
      <c r="N66" s="8"/>
      <c r="O66" s="8"/>
    </row>
    <row r="67" spans="1:15" x14ac:dyDescent="0.25">
      <c r="A67" s="111">
        <v>13</v>
      </c>
      <c r="B67" s="123" t="s">
        <v>37</v>
      </c>
      <c r="C67" s="2" t="s">
        <v>22</v>
      </c>
      <c r="D67" s="7" t="s">
        <v>53</v>
      </c>
      <c r="E67" s="7" t="s">
        <v>54</v>
      </c>
      <c r="F67" s="7" t="s">
        <v>55</v>
      </c>
      <c r="G67" s="7" t="s">
        <v>68</v>
      </c>
      <c r="H67" s="7" t="s">
        <v>61</v>
      </c>
      <c r="I67" s="2">
        <f>SUM(I68:I71)</f>
        <v>200</v>
      </c>
      <c r="J67" s="114" t="s">
        <v>22</v>
      </c>
      <c r="K67" s="8"/>
      <c r="L67" s="8"/>
      <c r="M67" s="8"/>
      <c r="N67" s="8"/>
      <c r="O67" s="8"/>
    </row>
    <row r="68" spans="1:15" x14ac:dyDescent="0.25">
      <c r="A68" s="112"/>
      <c r="B68" s="124"/>
      <c r="C68" s="17" t="s">
        <v>23</v>
      </c>
      <c r="D68" s="7"/>
      <c r="E68" s="7"/>
      <c r="F68" s="7"/>
      <c r="G68" s="7"/>
      <c r="H68" s="7"/>
      <c r="I68" s="3">
        <f>H68</f>
        <v>0</v>
      </c>
      <c r="J68" s="115"/>
      <c r="K68" s="8"/>
      <c r="L68" s="8"/>
      <c r="M68" s="8"/>
      <c r="N68" s="8"/>
      <c r="O68" s="8"/>
    </row>
    <row r="69" spans="1:15" x14ac:dyDescent="0.25">
      <c r="A69" s="112"/>
      <c r="B69" s="124"/>
      <c r="C69" s="17" t="s">
        <v>24</v>
      </c>
      <c r="D69" s="7"/>
      <c r="E69" s="7"/>
      <c r="F69" s="7"/>
      <c r="G69" s="7"/>
      <c r="H69" s="7"/>
      <c r="I69" s="3">
        <v>200</v>
      </c>
      <c r="J69" s="115"/>
      <c r="K69" s="8"/>
      <c r="L69" s="8"/>
      <c r="M69" s="8"/>
      <c r="N69" s="8"/>
      <c r="O69" s="8"/>
    </row>
    <row r="70" spans="1:15" x14ac:dyDescent="0.25">
      <c r="A70" s="112"/>
      <c r="B70" s="124"/>
      <c r="C70" s="19" t="s">
        <v>25</v>
      </c>
      <c r="D70" s="7"/>
      <c r="E70" s="7"/>
      <c r="F70" s="7"/>
      <c r="G70" s="7"/>
      <c r="H70" s="7"/>
      <c r="I70" s="3">
        <v>0</v>
      </c>
      <c r="J70" s="115"/>
      <c r="K70" s="8"/>
      <c r="L70" s="8"/>
      <c r="M70" s="8"/>
      <c r="N70" s="8"/>
      <c r="O70" s="8"/>
    </row>
    <row r="71" spans="1:15" x14ac:dyDescent="0.25">
      <c r="A71" s="113"/>
      <c r="B71" s="125"/>
      <c r="C71" s="17" t="s">
        <v>0</v>
      </c>
      <c r="D71" s="7"/>
      <c r="E71" s="7"/>
      <c r="F71" s="7"/>
      <c r="G71" s="7"/>
      <c r="H71" s="7"/>
      <c r="I71" s="3">
        <v>0</v>
      </c>
      <c r="J71" s="116"/>
      <c r="K71" s="8"/>
      <c r="L71" s="8"/>
      <c r="M71" s="8"/>
      <c r="N71" s="8"/>
      <c r="O71" s="8"/>
    </row>
    <row r="72" spans="1:15" ht="85.5" customHeight="1" x14ac:dyDescent="0.25">
      <c r="A72" s="111">
        <v>14</v>
      </c>
      <c r="B72" s="123" t="s">
        <v>38</v>
      </c>
      <c r="C72" s="2" t="s">
        <v>22</v>
      </c>
      <c r="D72" s="7" t="s">
        <v>53</v>
      </c>
      <c r="E72" s="7" t="s">
        <v>54</v>
      </c>
      <c r="F72" s="7" t="s">
        <v>55</v>
      </c>
      <c r="G72" s="7" t="s">
        <v>69</v>
      </c>
      <c r="H72" s="7" t="s">
        <v>57</v>
      </c>
      <c r="I72" s="2">
        <f>SUM(I73:I76)</f>
        <v>3000</v>
      </c>
      <c r="J72" s="114" t="s">
        <v>22</v>
      </c>
      <c r="K72" s="8" t="s">
        <v>216</v>
      </c>
      <c r="L72" s="8" t="s">
        <v>138</v>
      </c>
      <c r="M72" s="8">
        <v>3000</v>
      </c>
      <c r="N72" s="8">
        <v>3039.53</v>
      </c>
      <c r="O72" s="8" t="s">
        <v>218</v>
      </c>
    </row>
    <row r="73" spans="1:15" x14ac:dyDescent="0.25">
      <c r="A73" s="112"/>
      <c r="B73" s="124"/>
      <c r="C73" s="17" t="s">
        <v>23</v>
      </c>
      <c r="D73" s="7"/>
      <c r="E73" s="7"/>
      <c r="F73" s="7"/>
      <c r="G73" s="7"/>
      <c r="H73" s="7"/>
      <c r="I73" s="3">
        <f>H73</f>
        <v>0</v>
      </c>
      <c r="J73" s="115"/>
      <c r="K73" s="8"/>
      <c r="L73" s="8"/>
      <c r="M73" s="8"/>
      <c r="N73" s="8"/>
      <c r="O73" s="8"/>
    </row>
    <row r="74" spans="1:15" x14ac:dyDescent="0.25">
      <c r="A74" s="112"/>
      <c r="B74" s="124"/>
      <c r="C74" s="17" t="s">
        <v>24</v>
      </c>
      <c r="D74" s="7"/>
      <c r="E74" s="7"/>
      <c r="F74" s="7"/>
      <c r="G74" s="7"/>
      <c r="H74" s="7"/>
      <c r="I74" s="3">
        <v>3000</v>
      </c>
      <c r="J74" s="115"/>
      <c r="K74" s="8"/>
      <c r="L74" s="8"/>
      <c r="M74" s="8"/>
      <c r="N74" s="8"/>
      <c r="O74" s="8"/>
    </row>
    <row r="75" spans="1:15" x14ac:dyDescent="0.25">
      <c r="A75" s="112"/>
      <c r="B75" s="124"/>
      <c r="C75" s="19" t="s">
        <v>25</v>
      </c>
      <c r="D75" s="7"/>
      <c r="E75" s="7"/>
      <c r="F75" s="7"/>
      <c r="G75" s="7"/>
      <c r="H75" s="7"/>
      <c r="I75" s="3">
        <v>0</v>
      </c>
      <c r="J75" s="115"/>
      <c r="K75" s="8"/>
      <c r="L75" s="8"/>
      <c r="M75" s="8"/>
      <c r="N75" s="8"/>
      <c r="O75" s="8"/>
    </row>
    <row r="76" spans="1:15" x14ac:dyDescent="0.25">
      <c r="A76" s="113"/>
      <c r="B76" s="125"/>
      <c r="C76" s="17" t="s">
        <v>0</v>
      </c>
      <c r="D76" s="7"/>
      <c r="E76" s="7"/>
      <c r="F76" s="7"/>
      <c r="G76" s="7"/>
      <c r="H76" s="7"/>
      <c r="I76" s="3">
        <v>0</v>
      </c>
      <c r="J76" s="116"/>
      <c r="K76" s="8"/>
      <c r="L76" s="8"/>
      <c r="M76" s="8"/>
      <c r="N76" s="8"/>
      <c r="O76" s="8"/>
    </row>
    <row r="77" spans="1:15" ht="75.75" customHeight="1" x14ac:dyDescent="0.25">
      <c r="A77" s="111">
        <v>15</v>
      </c>
      <c r="B77" s="123" t="s">
        <v>39</v>
      </c>
      <c r="C77" s="2" t="s">
        <v>22</v>
      </c>
      <c r="D77" s="7" t="s">
        <v>53</v>
      </c>
      <c r="E77" s="7" t="s">
        <v>54</v>
      </c>
      <c r="F77" s="7" t="s">
        <v>55</v>
      </c>
      <c r="G77" s="7" t="s">
        <v>70</v>
      </c>
      <c r="H77" s="7" t="s">
        <v>57</v>
      </c>
      <c r="I77" s="2">
        <f>SUM(I78:I81)</f>
        <v>651</v>
      </c>
      <c r="J77" s="114" t="s">
        <v>22</v>
      </c>
      <c r="K77" s="8" t="s">
        <v>179</v>
      </c>
      <c r="L77" s="8" t="s">
        <v>138</v>
      </c>
      <c r="M77" s="8">
        <v>256</v>
      </c>
      <c r="N77" s="8">
        <v>256</v>
      </c>
      <c r="O77" s="8" t="s">
        <v>218</v>
      </c>
    </row>
    <row r="78" spans="1:15" x14ac:dyDescent="0.25">
      <c r="A78" s="112"/>
      <c r="B78" s="124"/>
      <c r="C78" s="17" t="s">
        <v>23</v>
      </c>
      <c r="D78" s="7"/>
      <c r="E78" s="7"/>
      <c r="F78" s="7"/>
      <c r="G78" s="7"/>
      <c r="H78" s="7"/>
      <c r="I78" s="3">
        <f>H78</f>
        <v>0</v>
      </c>
      <c r="J78" s="115"/>
      <c r="K78" s="8"/>
      <c r="L78" s="8"/>
      <c r="M78" s="8"/>
      <c r="N78" s="8"/>
      <c r="O78" s="8"/>
    </row>
    <row r="79" spans="1:15" x14ac:dyDescent="0.25">
      <c r="A79" s="112"/>
      <c r="B79" s="124"/>
      <c r="C79" s="17" t="s">
        <v>24</v>
      </c>
      <c r="D79" s="7"/>
      <c r="E79" s="7"/>
      <c r="F79" s="7"/>
      <c r="G79" s="7"/>
      <c r="H79" s="7"/>
      <c r="I79" s="3">
        <v>651</v>
      </c>
      <c r="J79" s="115"/>
      <c r="K79" s="8"/>
      <c r="L79" s="8"/>
      <c r="M79" s="8"/>
      <c r="N79" s="8"/>
      <c r="O79" s="8"/>
    </row>
    <row r="80" spans="1:15" x14ac:dyDescent="0.25">
      <c r="A80" s="112"/>
      <c r="B80" s="124"/>
      <c r="C80" s="19" t="s">
        <v>25</v>
      </c>
      <c r="D80" s="7"/>
      <c r="E80" s="7"/>
      <c r="F80" s="7"/>
      <c r="G80" s="7"/>
      <c r="H80" s="7"/>
      <c r="I80" s="3">
        <v>0</v>
      </c>
      <c r="J80" s="115"/>
      <c r="K80" s="8"/>
      <c r="L80" s="8"/>
      <c r="M80" s="8"/>
      <c r="N80" s="8"/>
      <c r="O80" s="8"/>
    </row>
    <row r="81" spans="1:15" x14ac:dyDescent="0.25">
      <c r="A81" s="113"/>
      <c r="B81" s="125"/>
      <c r="C81" s="17" t="s">
        <v>0</v>
      </c>
      <c r="D81" s="7"/>
      <c r="E81" s="7"/>
      <c r="F81" s="7"/>
      <c r="G81" s="7"/>
      <c r="H81" s="7"/>
      <c r="I81" s="3">
        <v>0</v>
      </c>
      <c r="J81" s="116"/>
      <c r="K81" s="8"/>
      <c r="L81" s="8"/>
      <c r="M81" s="8"/>
      <c r="N81" s="8"/>
      <c r="O81" s="8"/>
    </row>
    <row r="82" spans="1:15" x14ac:dyDescent="0.25">
      <c r="A82" s="111">
        <v>16</v>
      </c>
      <c r="B82" s="123" t="s">
        <v>40</v>
      </c>
      <c r="C82" s="2" t="s">
        <v>22</v>
      </c>
      <c r="D82" s="7" t="s">
        <v>53</v>
      </c>
      <c r="E82" s="7" t="s">
        <v>54</v>
      </c>
      <c r="F82" s="7" t="s">
        <v>55</v>
      </c>
      <c r="G82" s="7" t="s">
        <v>71</v>
      </c>
      <c r="H82" s="7" t="s">
        <v>61</v>
      </c>
      <c r="I82" s="2">
        <f>SUM(I83:I86)</f>
        <v>6819.8797599999998</v>
      </c>
      <c r="J82" s="114" t="s">
        <v>22</v>
      </c>
      <c r="K82" s="8"/>
      <c r="L82" s="8"/>
      <c r="M82" s="8"/>
      <c r="N82" s="8"/>
      <c r="O82" s="8"/>
    </row>
    <row r="83" spans="1:15" x14ac:dyDescent="0.25">
      <c r="A83" s="112"/>
      <c r="B83" s="124"/>
      <c r="C83" s="17" t="s">
        <v>23</v>
      </c>
      <c r="D83" s="7"/>
      <c r="E83" s="7"/>
      <c r="F83" s="7"/>
      <c r="G83" s="7"/>
      <c r="H83" s="7"/>
      <c r="I83" s="3">
        <f t="shared" ref="I83:I86" si="1">H83</f>
        <v>0</v>
      </c>
      <c r="J83" s="115"/>
      <c r="K83" s="8"/>
      <c r="L83" s="8"/>
      <c r="M83" s="8"/>
      <c r="N83" s="8"/>
      <c r="O83" s="8"/>
    </row>
    <row r="84" spans="1:15" x14ac:dyDescent="0.25">
      <c r="A84" s="112"/>
      <c r="B84" s="124"/>
      <c r="C84" s="17" t="s">
        <v>24</v>
      </c>
      <c r="D84" s="7"/>
      <c r="E84" s="7"/>
      <c r="F84" s="7"/>
      <c r="G84" s="7"/>
      <c r="H84" s="7"/>
      <c r="I84" s="3">
        <v>6819.8797599999998</v>
      </c>
      <c r="J84" s="115"/>
      <c r="K84" s="8"/>
      <c r="L84" s="8"/>
      <c r="M84" s="8"/>
      <c r="N84" s="8"/>
      <c r="O84" s="8"/>
    </row>
    <row r="85" spans="1:15" x14ac:dyDescent="0.25">
      <c r="A85" s="112"/>
      <c r="B85" s="124"/>
      <c r="C85" s="19" t="s">
        <v>25</v>
      </c>
      <c r="D85" s="7"/>
      <c r="E85" s="7"/>
      <c r="F85" s="7"/>
      <c r="G85" s="7"/>
      <c r="H85" s="7"/>
      <c r="I85" s="3">
        <f t="shared" si="1"/>
        <v>0</v>
      </c>
      <c r="J85" s="115"/>
      <c r="K85" s="8"/>
      <c r="L85" s="8"/>
      <c r="M85" s="8"/>
      <c r="N85" s="8"/>
      <c r="O85" s="8"/>
    </row>
    <row r="86" spans="1:15" x14ac:dyDescent="0.25">
      <c r="A86" s="113"/>
      <c r="B86" s="125"/>
      <c r="C86" s="17" t="s">
        <v>0</v>
      </c>
      <c r="D86" s="7"/>
      <c r="E86" s="7"/>
      <c r="F86" s="7"/>
      <c r="G86" s="7"/>
      <c r="H86" s="7"/>
      <c r="I86" s="3">
        <f t="shared" si="1"/>
        <v>0</v>
      </c>
      <c r="J86" s="116"/>
      <c r="K86" s="8"/>
      <c r="L86" s="8"/>
      <c r="M86" s="8"/>
      <c r="N86" s="8"/>
      <c r="O86" s="8"/>
    </row>
    <row r="87" spans="1:15" ht="62.25" customHeight="1" x14ac:dyDescent="0.25">
      <c r="A87" s="111">
        <v>17</v>
      </c>
      <c r="B87" s="123" t="s">
        <v>41</v>
      </c>
      <c r="C87" s="2" t="s">
        <v>22</v>
      </c>
      <c r="D87" s="7" t="s">
        <v>53</v>
      </c>
      <c r="E87" s="7" t="s">
        <v>54</v>
      </c>
      <c r="F87" s="7" t="s">
        <v>55</v>
      </c>
      <c r="G87" s="7" t="s">
        <v>72</v>
      </c>
      <c r="H87" s="7" t="s">
        <v>57</v>
      </c>
      <c r="I87" s="2">
        <f>SUM(I88:I91)</f>
        <v>3001</v>
      </c>
      <c r="J87" s="114" t="s">
        <v>22</v>
      </c>
      <c r="K87" s="8" t="s">
        <v>178</v>
      </c>
      <c r="L87" s="8" t="s">
        <v>138</v>
      </c>
      <c r="M87" s="8">
        <v>2000</v>
      </c>
      <c r="N87" s="8">
        <v>2327</v>
      </c>
      <c r="O87" s="8" t="s">
        <v>218</v>
      </c>
    </row>
    <row r="88" spans="1:15" x14ac:dyDescent="0.25">
      <c r="A88" s="112"/>
      <c r="B88" s="124"/>
      <c r="C88" s="17" t="s">
        <v>23</v>
      </c>
      <c r="D88" s="7"/>
      <c r="E88" s="7"/>
      <c r="F88" s="7"/>
      <c r="G88" s="7"/>
      <c r="H88" s="7"/>
      <c r="I88" s="3">
        <f>H88</f>
        <v>0</v>
      </c>
      <c r="J88" s="115"/>
      <c r="K88" s="8"/>
      <c r="L88" s="8"/>
      <c r="M88" s="8"/>
      <c r="N88" s="8"/>
      <c r="O88" s="8"/>
    </row>
    <row r="89" spans="1:15" x14ac:dyDescent="0.25">
      <c r="A89" s="112"/>
      <c r="B89" s="124"/>
      <c r="C89" s="17" t="s">
        <v>24</v>
      </c>
      <c r="D89" s="7"/>
      <c r="E89" s="7"/>
      <c r="F89" s="7"/>
      <c r="G89" s="7"/>
      <c r="H89" s="7"/>
      <c r="I89" s="3">
        <v>3001</v>
      </c>
      <c r="J89" s="115"/>
      <c r="K89" s="8"/>
      <c r="L89" s="8"/>
      <c r="M89" s="8"/>
      <c r="N89" s="8"/>
      <c r="O89" s="8"/>
    </row>
    <row r="90" spans="1:15" x14ac:dyDescent="0.25">
      <c r="A90" s="112"/>
      <c r="B90" s="124"/>
      <c r="C90" s="19" t="s">
        <v>25</v>
      </c>
      <c r="D90" s="7"/>
      <c r="E90" s="7"/>
      <c r="F90" s="7"/>
      <c r="G90" s="7"/>
      <c r="H90" s="7"/>
      <c r="I90" s="3">
        <v>0</v>
      </c>
      <c r="J90" s="115"/>
      <c r="K90" s="8"/>
      <c r="L90" s="8"/>
      <c r="M90" s="8"/>
      <c r="N90" s="8"/>
      <c r="O90" s="8"/>
    </row>
    <row r="91" spans="1:15" x14ac:dyDescent="0.25">
      <c r="A91" s="113"/>
      <c r="B91" s="125"/>
      <c r="C91" s="17" t="s">
        <v>0</v>
      </c>
      <c r="D91" s="7"/>
      <c r="E91" s="7"/>
      <c r="F91" s="7"/>
      <c r="G91" s="7"/>
      <c r="H91" s="7"/>
      <c r="I91" s="3">
        <v>0</v>
      </c>
      <c r="J91" s="116"/>
      <c r="K91" s="8"/>
      <c r="L91" s="8"/>
      <c r="M91" s="8"/>
      <c r="N91" s="8"/>
      <c r="O91" s="8"/>
    </row>
    <row r="92" spans="1:15" x14ac:dyDescent="0.25">
      <c r="A92" s="111">
        <v>18</v>
      </c>
      <c r="B92" s="123" t="s">
        <v>42</v>
      </c>
      <c r="C92" s="2" t="s">
        <v>22</v>
      </c>
      <c r="D92" s="7" t="s">
        <v>53</v>
      </c>
      <c r="E92" s="7" t="s">
        <v>54</v>
      </c>
      <c r="F92" s="7" t="s">
        <v>55</v>
      </c>
      <c r="G92" s="7" t="s">
        <v>73</v>
      </c>
      <c r="H92" s="7" t="s">
        <v>61</v>
      </c>
      <c r="I92" s="2">
        <f>SUM(I93:I96)</f>
        <v>9737.6190200000001</v>
      </c>
      <c r="J92" s="114" t="s">
        <v>22</v>
      </c>
      <c r="K92" s="8"/>
      <c r="L92" s="8"/>
      <c r="M92" s="8"/>
      <c r="N92" s="8"/>
      <c r="O92" s="8"/>
    </row>
    <row r="93" spans="1:15" x14ac:dyDescent="0.25">
      <c r="A93" s="112"/>
      <c r="B93" s="124"/>
      <c r="C93" s="17" t="s">
        <v>23</v>
      </c>
      <c r="D93" s="7"/>
      <c r="E93" s="7"/>
      <c r="F93" s="7"/>
      <c r="G93" s="7"/>
      <c r="H93" s="7"/>
      <c r="I93" s="3">
        <f t="shared" ref="I93:I96" si="2">H93</f>
        <v>0</v>
      </c>
      <c r="J93" s="115"/>
      <c r="K93" s="8"/>
      <c r="L93" s="8"/>
      <c r="M93" s="8"/>
      <c r="N93" s="8"/>
      <c r="O93" s="8"/>
    </row>
    <row r="94" spans="1:15" x14ac:dyDescent="0.25">
      <c r="A94" s="112"/>
      <c r="B94" s="124"/>
      <c r="C94" s="17" t="s">
        <v>24</v>
      </c>
      <c r="D94" s="7"/>
      <c r="E94" s="7"/>
      <c r="F94" s="7"/>
      <c r="G94" s="7"/>
      <c r="H94" s="7"/>
      <c r="I94" s="3">
        <v>9737.6190200000001</v>
      </c>
      <c r="J94" s="115"/>
      <c r="K94" s="8"/>
      <c r="L94" s="8"/>
      <c r="M94" s="8"/>
      <c r="N94" s="8"/>
      <c r="O94" s="8"/>
    </row>
    <row r="95" spans="1:15" x14ac:dyDescent="0.25">
      <c r="A95" s="112"/>
      <c r="B95" s="124"/>
      <c r="C95" s="19" t="s">
        <v>25</v>
      </c>
      <c r="D95" s="7"/>
      <c r="E95" s="7"/>
      <c r="F95" s="7"/>
      <c r="G95" s="7"/>
      <c r="H95" s="7"/>
      <c r="I95" s="3">
        <f t="shared" si="2"/>
        <v>0</v>
      </c>
      <c r="J95" s="115"/>
      <c r="K95" s="8"/>
      <c r="L95" s="8"/>
      <c r="M95" s="8"/>
      <c r="N95" s="8"/>
      <c r="O95" s="8"/>
    </row>
    <row r="96" spans="1:15" x14ac:dyDescent="0.25">
      <c r="A96" s="113"/>
      <c r="B96" s="125"/>
      <c r="C96" s="17" t="s">
        <v>0</v>
      </c>
      <c r="D96" s="7"/>
      <c r="E96" s="7"/>
      <c r="F96" s="7"/>
      <c r="G96" s="7"/>
      <c r="H96" s="7"/>
      <c r="I96" s="3">
        <f t="shared" si="2"/>
        <v>0</v>
      </c>
      <c r="J96" s="116"/>
      <c r="K96" s="8"/>
      <c r="L96" s="8"/>
      <c r="M96" s="8"/>
      <c r="N96" s="8"/>
      <c r="O96" s="8"/>
    </row>
    <row r="97" spans="1:15" ht="50.25" customHeight="1" x14ac:dyDescent="0.25">
      <c r="A97" s="111">
        <v>19</v>
      </c>
      <c r="B97" s="123" t="s">
        <v>43</v>
      </c>
      <c r="C97" s="2" t="s">
        <v>22</v>
      </c>
      <c r="D97" s="7" t="s">
        <v>53</v>
      </c>
      <c r="E97" s="7" t="s">
        <v>54</v>
      </c>
      <c r="F97" s="7" t="s">
        <v>55</v>
      </c>
      <c r="G97" s="7" t="s">
        <v>74</v>
      </c>
      <c r="H97" s="7" t="s">
        <v>61</v>
      </c>
      <c r="I97" s="2">
        <f>SUM(I98:I101)</f>
        <v>4931.8832000000002</v>
      </c>
      <c r="J97" s="114" t="s">
        <v>22</v>
      </c>
      <c r="K97" s="8" t="s">
        <v>180</v>
      </c>
      <c r="L97" s="8" t="s">
        <v>153</v>
      </c>
      <c r="M97" s="8">
        <v>525</v>
      </c>
      <c r="N97" s="8">
        <v>525</v>
      </c>
      <c r="O97" s="8" t="s">
        <v>218</v>
      </c>
    </row>
    <row r="98" spans="1:15" x14ac:dyDescent="0.25">
      <c r="A98" s="112"/>
      <c r="B98" s="124"/>
      <c r="C98" s="17" t="s">
        <v>23</v>
      </c>
      <c r="D98" s="7"/>
      <c r="E98" s="7"/>
      <c r="F98" s="7"/>
      <c r="G98" s="7"/>
      <c r="H98" s="7"/>
      <c r="I98" s="3">
        <f>H98</f>
        <v>0</v>
      </c>
      <c r="J98" s="115"/>
      <c r="K98" s="8"/>
      <c r="L98" s="8"/>
      <c r="M98" s="8"/>
      <c r="N98" s="8"/>
      <c r="O98" s="8"/>
    </row>
    <row r="99" spans="1:15" x14ac:dyDescent="0.25">
      <c r="A99" s="112"/>
      <c r="B99" s="124"/>
      <c r="C99" s="17" t="s">
        <v>24</v>
      </c>
      <c r="D99" s="7"/>
      <c r="E99" s="7"/>
      <c r="F99" s="7"/>
      <c r="G99" s="7"/>
      <c r="H99" s="7"/>
      <c r="I99" s="3">
        <v>4931.8832000000002</v>
      </c>
      <c r="J99" s="115"/>
      <c r="K99" s="8"/>
      <c r="L99" s="8"/>
      <c r="M99" s="8"/>
      <c r="N99" s="8"/>
      <c r="O99" s="8"/>
    </row>
    <row r="100" spans="1:15" x14ac:dyDescent="0.25">
      <c r="A100" s="112"/>
      <c r="B100" s="124"/>
      <c r="C100" s="19" t="s">
        <v>25</v>
      </c>
      <c r="D100" s="7"/>
      <c r="E100" s="7"/>
      <c r="F100" s="7"/>
      <c r="G100" s="7"/>
      <c r="H100" s="7"/>
      <c r="I100" s="3">
        <v>0</v>
      </c>
      <c r="J100" s="115"/>
      <c r="K100" s="8"/>
      <c r="L100" s="8"/>
      <c r="M100" s="8"/>
      <c r="N100" s="8"/>
      <c r="O100" s="8"/>
    </row>
    <row r="101" spans="1:15" x14ac:dyDescent="0.25">
      <c r="A101" s="113"/>
      <c r="B101" s="125"/>
      <c r="C101" s="17" t="s">
        <v>0</v>
      </c>
      <c r="D101" s="7"/>
      <c r="E101" s="7"/>
      <c r="F101" s="7"/>
      <c r="G101" s="7"/>
      <c r="H101" s="7"/>
      <c r="I101" s="3">
        <v>0</v>
      </c>
      <c r="J101" s="116"/>
      <c r="K101" s="8"/>
      <c r="L101" s="8"/>
      <c r="M101" s="8"/>
      <c r="N101" s="8"/>
      <c r="O101" s="8"/>
    </row>
    <row r="102" spans="1:15" x14ac:dyDescent="0.25">
      <c r="A102" s="111">
        <v>20</v>
      </c>
      <c r="B102" s="123" t="s">
        <v>44</v>
      </c>
      <c r="C102" s="2" t="s">
        <v>22</v>
      </c>
      <c r="D102" s="7" t="s">
        <v>53</v>
      </c>
      <c r="E102" s="7" t="s">
        <v>54</v>
      </c>
      <c r="F102" s="7" t="s">
        <v>55</v>
      </c>
      <c r="G102" s="7" t="s">
        <v>75</v>
      </c>
      <c r="H102" s="7" t="s">
        <v>61</v>
      </c>
      <c r="I102" s="2">
        <f>SUM(I103:I106)</f>
        <v>2429.4749999999999</v>
      </c>
      <c r="J102" s="114" t="s">
        <v>22</v>
      </c>
      <c r="K102" s="8"/>
      <c r="L102" s="8"/>
      <c r="M102" s="8"/>
      <c r="N102" s="8"/>
      <c r="O102" s="8"/>
    </row>
    <row r="103" spans="1:15" x14ac:dyDescent="0.25">
      <c r="A103" s="112"/>
      <c r="B103" s="124"/>
      <c r="C103" s="17" t="s">
        <v>23</v>
      </c>
      <c r="D103" s="7"/>
      <c r="E103" s="7"/>
      <c r="F103" s="7"/>
      <c r="G103" s="7"/>
      <c r="H103" s="7"/>
      <c r="I103" s="3">
        <v>0</v>
      </c>
      <c r="J103" s="115"/>
      <c r="K103" s="8"/>
      <c r="L103" s="8"/>
      <c r="M103" s="8"/>
      <c r="N103" s="8"/>
      <c r="O103" s="8"/>
    </row>
    <row r="104" spans="1:15" x14ac:dyDescent="0.25">
      <c r="A104" s="112"/>
      <c r="B104" s="124"/>
      <c r="C104" s="17" t="s">
        <v>24</v>
      </c>
      <c r="D104" s="7"/>
      <c r="E104" s="7"/>
      <c r="F104" s="7"/>
      <c r="G104" s="7"/>
      <c r="H104" s="7"/>
      <c r="I104" s="3">
        <v>2429.4749999999999</v>
      </c>
      <c r="J104" s="115"/>
      <c r="K104" s="8"/>
      <c r="L104" s="8"/>
      <c r="M104" s="8"/>
      <c r="N104" s="8"/>
      <c r="O104" s="8"/>
    </row>
    <row r="105" spans="1:15" x14ac:dyDescent="0.25">
      <c r="A105" s="112"/>
      <c r="B105" s="124"/>
      <c r="C105" s="19" t="s">
        <v>25</v>
      </c>
      <c r="D105" s="7"/>
      <c r="E105" s="7"/>
      <c r="F105" s="7"/>
      <c r="G105" s="7"/>
      <c r="H105" s="7"/>
      <c r="I105" s="3">
        <v>0</v>
      </c>
      <c r="J105" s="115"/>
      <c r="K105" s="8"/>
      <c r="L105" s="8"/>
      <c r="M105" s="8"/>
      <c r="N105" s="8"/>
      <c r="O105" s="8"/>
    </row>
    <row r="106" spans="1:15" x14ac:dyDescent="0.25">
      <c r="A106" s="113"/>
      <c r="B106" s="125"/>
      <c r="C106" s="17" t="s">
        <v>0</v>
      </c>
      <c r="D106" s="7"/>
      <c r="E106" s="7"/>
      <c r="F106" s="7"/>
      <c r="G106" s="7"/>
      <c r="H106" s="7"/>
      <c r="I106" s="3">
        <v>0</v>
      </c>
      <c r="J106" s="116"/>
      <c r="K106" s="8"/>
      <c r="L106" s="8"/>
      <c r="M106" s="8"/>
      <c r="N106" s="8"/>
      <c r="O106" s="8"/>
    </row>
    <row r="107" spans="1:15" x14ac:dyDescent="0.25">
      <c r="A107" s="111">
        <v>21</v>
      </c>
      <c r="B107" s="123" t="s">
        <v>45</v>
      </c>
      <c r="C107" s="2" t="s">
        <v>22</v>
      </c>
      <c r="D107" s="7" t="s">
        <v>53</v>
      </c>
      <c r="E107" s="7" t="s">
        <v>54</v>
      </c>
      <c r="F107" s="7" t="s">
        <v>55</v>
      </c>
      <c r="G107" s="7" t="s">
        <v>76</v>
      </c>
      <c r="H107" s="7" t="s">
        <v>77</v>
      </c>
      <c r="I107" s="2">
        <f>SUM(I108:I111)</f>
        <v>4077</v>
      </c>
      <c r="J107" s="114" t="s">
        <v>22</v>
      </c>
      <c r="K107" s="8"/>
      <c r="L107" s="8"/>
      <c r="M107" s="8"/>
      <c r="N107" s="8"/>
      <c r="O107" s="8"/>
    </row>
    <row r="108" spans="1:15" x14ac:dyDescent="0.25">
      <c r="A108" s="112"/>
      <c r="B108" s="124"/>
      <c r="C108" s="17" t="s">
        <v>23</v>
      </c>
      <c r="D108" s="7"/>
      <c r="E108" s="7"/>
      <c r="F108" s="7"/>
      <c r="G108" s="7"/>
      <c r="H108" s="7"/>
      <c r="I108" s="3">
        <v>0</v>
      </c>
      <c r="J108" s="115"/>
      <c r="K108" s="8"/>
      <c r="L108" s="8"/>
      <c r="M108" s="8"/>
      <c r="N108" s="8"/>
      <c r="O108" s="8"/>
    </row>
    <row r="109" spans="1:15" x14ac:dyDescent="0.25">
      <c r="A109" s="112"/>
      <c r="B109" s="124"/>
      <c r="C109" s="17" t="s">
        <v>24</v>
      </c>
      <c r="D109" s="7"/>
      <c r="E109" s="7"/>
      <c r="F109" s="7"/>
      <c r="G109" s="7"/>
      <c r="H109" s="7"/>
      <c r="I109" s="3">
        <v>4077</v>
      </c>
      <c r="J109" s="115"/>
      <c r="K109" s="8"/>
      <c r="L109" s="8"/>
      <c r="M109" s="8"/>
      <c r="N109" s="8"/>
      <c r="O109" s="8"/>
    </row>
    <row r="110" spans="1:15" x14ac:dyDescent="0.25">
      <c r="A110" s="112"/>
      <c r="B110" s="124"/>
      <c r="C110" s="19" t="s">
        <v>25</v>
      </c>
      <c r="D110" s="7"/>
      <c r="E110" s="7"/>
      <c r="F110" s="7"/>
      <c r="G110" s="7"/>
      <c r="H110" s="7"/>
      <c r="I110" s="3">
        <v>0</v>
      </c>
      <c r="J110" s="115"/>
      <c r="K110" s="8"/>
      <c r="L110" s="8"/>
      <c r="M110" s="8"/>
      <c r="N110" s="8"/>
      <c r="O110" s="8"/>
    </row>
    <row r="111" spans="1:15" x14ac:dyDescent="0.25">
      <c r="A111" s="113"/>
      <c r="B111" s="125"/>
      <c r="C111" s="17" t="s">
        <v>0</v>
      </c>
      <c r="D111" s="7"/>
      <c r="E111" s="7"/>
      <c r="F111" s="7"/>
      <c r="G111" s="7"/>
      <c r="H111" s="7"/>
      <c r="I111" s="3">
        <v>0</v>
      </c>
      <c r="J111" s="116"/>
      <c r="K111" s="8"/>
      <c r="L111" s="8"/>
      <c r="M111" s="8"/>
      <c r="N111" s="8"/>
      <c r="O111" s="8"/>
    </row>
    <row r="112" spans="1:15" x14ac:dyDescent="0.25">
      <c r="A112" s="111">
        <v>22</v>
      </c>
      <c r="B112" s="123" t="s">
        <v>46</v>
      </c>
      <c r="C112" s="2" t="s">
        <v>22</v>
      </c>
      <c r="D112" s="7" t="s">
        <v>53</v>
      </c>
      <c r="E112" s="7" t="s">
        <v>54</v>
      </c>
      <c r="F112" s="7" t="s">
        <v>55</v>
      </c>
      <c r="G112" s="7" t="s">
        <v>78</v>
      </c>
      <c r="H112" s="7" t="s">
        <v>79</v>
      </c>
      <c r="I112" s="2">
        <f>SUM(I113:I116)</f>
        <v>2678</v>
      </c>
      <c r="J112" s="114" t="s">
        <v>22</v>
      </c>
      <c r="K112" s="8"/>
      <c r="L112" s="8"/>
      <c r="M112" s="8"/>
      <c r="N112" s="8"/>
      <c r="O112" s="8"/>
    </row>
    <row r="113" spans="1:15" x14ac:dyDescent="0.25">
      <c r="A113" s="112"/>
      <c r="B113" s="124"/>
      <c r="C113" s="17" t="s">
        <v>23</v>
      </c>
      <c r="D113" s="7"/>
      <c r="E113" s="7"/>
      <c r="F113" s="7"/>
      <c r="G113" s="7"/>
      <c r="H113" s="7"/>
      <c r="I113" s="3">
        <v>0</v>
      </c>
      <c r="J113" s="115"/>
      <c r="K113" s="8"/>
      <c r="L113" s="8"/>
      <c r="M113" s="8"/>
      <c r="N113" s="8"/>
      <c r="O113" s="8"/>
    </row>
    <row r="114" spans="1:15" x14ac:dyDescent="0.25">
      <c r="A114" s="112"/>
      <c r="B114" s="124"/>
      <c r="C114" s="17" t="s">
        <v>24</v>
      </c>
      <c r="D114" s="7"/>
      <c r="E114" s="7"/>
      <c r="F114" s="7"/>
      <c r="G114" s="7"/>
      <c r="H114" s="7"/>
      <c r="I114" s="3">
        <v>2678</v>
      </c>
      <c r="J114" s="115"/>
      <c r="K114" s="8"/>
      <c r="L114" s="8"/>
      <c r="M114" s="8"/>
      <c r="N114" s="8"/>
      <c r="O114" s="8"/>
    </row>
    <row r="115" spans="1:15" x14ac:dyDescent="0.25">
      <c r="A115" s="112"/>
      <c r="B115" s="124"/>
      <c r="C115" s="19" t="s">
        <v>25</v>
      </c>
      <c r="D115" s="7"/>
      <c r="E115" s="7"/>
      <c r="F115" s="7"/>
      <c r="G115" s="7"/>
      <c r="H115" s="7"/>
      <c r="I115" s="3">
        <v>0</v>
      </c>
      <c r="J115" s="115"/>
      <c r="K115" s="8"/>
      <c r="L115" s="8"/>
      <c r="M115" s="8"/>
      <c r="N115" s="8"/>
      <c r="O115" s="8"/>
    </row>
    <row r="116" spans="1:15" x14ac:dyDescent="0.25">
      <c r="A116" s="113"/>
      <c r="B116" s="125"/>
      <c r="C116" s="17" t="s">
        <v>0</v>
      </c>
      <c r="D116" s="7"/>
      <c r="E116" s="7"/>
      <c r="F116" s="7"/>
      <c r="G116" s="7"/>
      <c r="H116" s="7"/>
      <c r="I116" s="3">
        <v>0</v>
      </c>
      <c r="J116" s="116"/>
      <c r="K116" s="8"/>
      <c r="L116" s="8"/>
      <c r="M116" s="8"/>
      <c r="N116" s="8"/>
      <c r="O116" s="8"/>
    </row>
    <row r="117" spans="1:15" x14ac:dyDescent="0.25">
      <c r="A117" s="111">
        <v>23</v>
      </c>
      <c r="B117" s="123" t="s">
        <v>47</v>
      </c>
      <c r="C117" s="2" t="s">
        <v>22</v>
      </c>
      <c r="D117" s="7" t="s">
        <v>53</v>
      </c>
      <c r="E117" s="7" t="s">
        <v>54</v>
      </c>
      <c r="F117" s="7" t="s">
        <v>55</v>
      </c>
      <c r="G117" s="7" t="s">
        <v>80</v>
      </c>
      <c r="H117" s="7" t="s">
        <v>81</v>
      </c>
      <c r="I117" s="2">
        <f>SUM(I118:I121)</f>
        <v>16673.750380000001</v>
      </c>
      <c r="J117" s="114" t="s">
        <v>22</v>
      </c>
      <c r="K117" s="8"/>
      <c r="L117" s="8"/>
      <c r="M117" s="8"/>
      <c r="N117" s="8"/>
      <c r="O117" s="8"/>
    </row>
    <row r="118" spans="1:15" x14ac:dyDescent="0.25">
      <c r="A118" s="112"/>
      <c r="B118" s="124"/>
      <c r="C118" s="17" t="s">
        <v>23</v>
      </c>
      <c r="D118" s="7"/>
      <c r="E118" s="7"/>
      <c r="F118" s="7"/>
      <c r="G118" s="7"/>
      <c r="H118" s="7"/>
      <c r="I118" s="3">
        <v>0</v>
      </c>
      <c r="J118" s="115"/>
      <c r="K118" s="8"/>
      <c r="L118" s="8"/>
      <c r="M118" s="8"/>
      <c r="N118" s="8"/>
      <c r="O118" s="8"/>
    </row>
    <row r="119" spans="1:15" x14ac:dyDescent="0.25">
      <c r="A119" s="112"/>
      <c r="B119" s="124"/>
      <c r="C119" s="17" t="s">
        <v>24</v>
      </c>
      <c r="D119" s="7"/>
      <c r="E119" s="7"/>
      <c r="F119" s="7"/>
      <c r="G119" s="7"/>
      <c r="H119" s="7"/>
      <c r="I119" s="3">
        <v>16673.750380000001</v>
      </c>
      <c r="J119" s="115"/>
      <c r="K119" s="8"/>
      <c r="L119" s="8"/>
      <c r="M119" s="8"/>
      <c r="N119" s="8"/>
      <c r="O119" s="8"/>
    </row>
    <row r="120" spans="1:15" x14ac:dyDescent="0.25">
      <c r="A120" s="112"/>
      <c r="B120" s="124"/>
      <c r="C120" s="19" t="s">
        <v>25</v>
      </c>
      <c r="D120" s="7"/>
      <c r="E120" s="7"/>
      <c r="F120" s="7"/>
      <c r="G120" s="7"/>
      <c r="H120" s="7"/>
      <c r="I120" s="3">
        <v>0</v>
      </c>
      <c r="J120" s="115"/>
      <c r="K120" s="8"/>
      <c r="L120" s="8"/>
      <c r="M120" s="8"/>
      <c r="N120" s="8"/>
      <c r="O120" s="8"/>
    </row>
    <row r="121" spans="1:15" x14ac:dyDescent="0.25">
      <c r="A121" s="113"/>
      <c r="B121" s="125"/>
      <c r="C121" s="17" t="s">
        <v>0</v>
      </c>
      <c r="D121" s="7"/>
      <c r="E121" s="7"/>
      <c r="F121" s="7"/>
      <c r="G121" s="7"/>
      <c r="H121" s="7"/>
      <c r="I121" s="3">
        <v>0</v>
      </c>
      <c r="J121" s="116"/>
      <c r="K121" s="8"/>
      <c r="L121" s="8"/>
      <c r="M121" s="8"/>
      <c r="N121" s="8"/>
      <c r="O121" s="8"/>
    </row>
    <row r="122" spans="1:15" ht="93.75" x14ac:dyDescent="0.25">
      <c r="A122" s="111">
        <v>24</v>
      </c>
      <c r="B122" s="123" t="s">
        <v>48</v>
      </c>
      <c r="C122" s="2" t="s">
        <v>22</v>
      </c>
      <c r="D122" s="7" t="s">
        <v>53</v>
      </c>
      <c r="E122" s="7" t="s">
        <v>54</v>
      </c>
      <c r="F122" s="7" t="s">
        <v>55</v>
      </c>
      <c r="G122" s="7" t="s">
        <v>82</v>
      </c>
      <c r="H122" s="7" t="s">
        <v>61</v>
      </c>
      <c r="I122" s="2">
        <f>SUM(I123:I128)</f>
        <v>4572.4242399999994</v>
      </c>
      <c r="J122" s="114" t="s">
        <v>22</v>
      </c>
      <c r="K122" s="8" t="s">
        <v>170</v>
      </c>
      <c r="L122" s="8" t="s">
        <v>153</v>
      </c>
      <c r="M122" s="8">
        <v>8.9999999999999993E-3</v>
      </c>
      <c r="N122" s="8">
        <v>0.01</v>
      </c>
      <c r="O122" s="8" t="s">
        <v>228</v>
      </c>
    </row>
    <row r="123" spans="1:15" ht="93.75" x14ac:dyDescent="0.25">
      <c r="A123" s="112"/>
      <c r="B123" s="124"/>
      <c r="C123" s="17" t="s">
        <v>23</v>
      </c>
      <c r="D123" s="27"/>
      <c r="E123" s="27"/>
      <c r="F123" s="27"/>
      <c r="G123" s="27"/>
      <c r="H123" s="27"/>
      <c r="I123" s="3">
        <v>4526.7</v>
      </c>
      <c r="J123" s="115"/>
      <c r="K123" s="8" t="s">
        <v>171</v>
      </c>
      <c r="L123" s="8" t="s">
        <v>144</v>
      </c>
      <c r="M123" s="8">
        <v>6.6000000000000003E-2</v>
      </c>
      <c r="N123" s="8">
        <v>0.08</v>
      </c>
      <c r="O123" s="8" t="s">
        <v>218</v>
      </c>
    </row>
    <row r="124" spans="1:15" ht="75" x14ac:dyDescent="0.25">
      <c r="A124" s="112"/>
      <c r="B124" s="124"/>
      <c r="C124" s="17" t="s">
        <v>24</v>
      </c>
      <c r="D124" s="27"/>
      <c r="E124" s="27"/>
      <c r="F124" s="27"/>
      <c r="G124" s="27"/>
      <c r="H124" s="27"/>
      <c r="I124" s="3">
        <v>45.724240000000002</v>
      </c>
      <c r="J124" s="115"/>
      <c r="K124" s="8" t="s">
        <v>172</v>
      </c>
      <c r="L124" s="8" t="s">
        <v>144</v>
      </c>
      <c r="M124" s="8">
        <v>4.5999999999999999E-2</v>
      </c>
      <c r="N124" s="8">
        <v>0.08</v>
      </c>
      <c r="O124" s="8" t="s">
        <v>218</v>
      </c>
    </row>
    <row r="125" spans="1:15" ht="75" x14ac:dyDescent="0.25">
      <c r="A125" s="112"/>
      <c r="B125" s="124"/>
      <c r="C125" s="19" t="s">
        <v>25</v>
      </c>
      <c r="D125" s="27"/>
      <c r="E125" s="27"/>
      <c r="F125" s="27"/>
      <c r="G125" s="27"/>
      <c r="H125" s="27"/>
      <c r="I125" s="3">
        <v>0</v>
      </c>
      <c r="J125" s="115"/>
      <c r="K125" s="8" t="s">
        <v>173</v>
      </c>
      <c r="L125" s="8" t="s">
        <v>153</v>
      </c>
      <c r="M125" s="8">
        <v>1.48</v>
      </c>
      <c r="N125" s="8">
        <v>2.84</v>
      </c>
      <c r="O125" s="8" t="s">
        <v>218</v>
      </c>
    </row>
    <row r="126" spans="1:15" ht="75" x14ac:dyDescent="0.25">
      <c r="A126" s="112"/>
      <c r="B126" s="124"/>
      <c r="C126" s="19"/>
      <c r="D126" s="27"/>
      <c r="E126" s="27"/>
      <c r="F126" s="27"/>
      <c r="G126" s="27"/>
      <c r="H126" s="27"/>
      <c r="I126" s="3"/>
      <c r="J126" s="115"/>
      <c r="K126" s="8" t="s">
        <v>174</v>
      </c>
      <c r="L126" s="8" t="s">
        <v>153</v>
      </c>
      <c r="M126" s="8">
        <v>0.46</v>
      </c>
      <c r="N126" s="8">
        <v>0.85</v>
      </c>
      <c r="O126" s="8" t="s">
        <v>218</v>
      </c>
    </row>
    <row r="127" spans="1:15" ht="112.5" customHeight="1" x14ac:dyDescent="0.25">
      <c r="A127" s="112"/>
      <c r="B127" s="124"/>
      <c r="C127" s="19"/>
      <c r="D127" s="27"/>
      <c r="E127" s="27"/>
      <c r="F127" s="27"/>
      <c r="G127" s="27"/>
      <c r="H127" s="27"/>
      <c r="I127" s="3"/>
      <c r="J127" s="115"/>
      <c r="K127" s="8" t="s">
        <v>175</v>
      </c>
      <c r="L127" s="8" t="s">
        <v>153</v>
      </c>
      <c r="M127" s="8">
        <v>7.1400000000000005E-2</v>
      </c>
      <c r="N127" s="8">
        <v>0.1</v>
      </c>
      <c r="O127" s="111" t="s">
        <v>176</v>
      </c>
    </row>
    <row r="128" spans="1:15" ht="112.5" x14ac:dyDescent="0.25">
      <c r="A128" s="113"/>
      <c r="B128" s="124"/>
      <c r="C128" s="17" t="s">
        <v>0</v>
      </c>
      <c r="D128" s="27"/>
      <c r="E128" s="27"/>
      <c r="F128" s="27"/>
      <c r="G128" s="27"/>
      <c r="H128" s="27"/>
      <c r="I128" s="3">
        <v>0</v>
      </c>
      <c r="J128" s="116"/>
      <c r="K128" s="8" t="s">
        <v>177</v>
      </c>
      <c r="L128" s="8" t="s">
        <v>153</v>
      </c>
      <c r="M128" s="8">
        <v>2.8E-3</v>
      </c>
      <c r="N128" s="8">
        <v>0.01</v>
      </c>
      <c r="O128" s="113"/>
    </row>
    <row r="129" spans="1:15" x14ac:dyDescent="0.25">
      <c r="A129" s="111">
        <v>25</v>
      </c>
      <c r="B129" s="123" t="s">
        <v>49</v>
      </c>
      <c r="C129" s="2" t="s">
        <v>22</v>
      </c>
      <c r="D129" s="7" t="s">
        <v>53</v>
      </c>
      <c r="E129" s="7" t="s">
        <v>54</v>
      </c>
      <c r="F129" s="7" t="s">
        <v>55</v>
      </c>
      <c r="G129" s="7" t="s">
        <v>83</v>
      </c>
      <c r="H129" s="7" t="s">
        <v>77</v>
      </c>
      <c r="I129" s="2">
        <f>SUM(I130:I133)</f>
        <v>187495.3</v>
      </c>
      <c r="J129" s="111" t="s">
        <v>22</v>
      </c>
      <c r="K129" s="8" t="s">
        <v>211</v>
      </c>
      <c r="L129" s="8" t="s">
        <v>213</v>
      </c>
      <c r="M129" s="8">
        <v>17</v>
      </c>
      <c r="N129" s="8">
        <v>0</v>
      </c>
      <c r="O129" s="8" t="s">
        <v>214</v>
      </c>
    </row>
    <row r="130" spans="1:15" ht="45" customHeight="1" x14ac:dyDescent="0.25">
      <c r="A130" s="112"/>
      <c r="B130" s="124"/>
      <c r="C130" s="17" t="s">
        <v>23</v>
      </c>
      <c r="D130" s="27"/>
      <c r="E130" s="27"/>
      <c r="F130" s="27"/>
      <c r="G130" s="27"/>
      <c r="H130" s="27"/>
      <c r="I130" s="3">
        <v>148500</v>
      </c>
      <c r="J130" s="112"/>
      <c r="K130" s="8" t="s">
        <v>212</v>
      </c>
      <c r="L130" s="8" t="s">
        <v>201</v>
      </c>
      <c r="M130" s="8">
        <v>29</v>
      </c>
      <c r="N130" s="8">
        <v>0</v>
      </c>
      <c r="O130" s="8" t="s">
        <v>214</v>
      </c>
    </row>
    <row r="131" spans="1:15" ht="47.25" customHeight="1" x14ac:dyDescent="0.25">
      <c r="A131" s="112"/>
      <c r="B131" s="124"/>
      <c r="C131" s="17" t="s">
        <v>24</v>
      </c>
      <c r="D131" s="27"/>
      <c r="E131" s="27"/>
      <c r="F131" s="27"/>
      <c r="G131" s="27"/>
      <c r="H131" s="27"/>
      <c r="I131" s="3">
        <v>1500</v>
      </c>
      <c r="J131" s="112"/>
      <c r="K131" s="8"/>
      <c r="L131" s="8"/>
      <c r="M131" s="8"/>
      <c r="N131" s="8"/>
      <c r="O131" s="8"/>
    </row>
    <row r="132" spans="1:15" ht="40.5" customHeight="1" x14ac:dyDescent="0.25">
      <c r="A132" s="112"/>
      <c r="B132" s="124"/>
      <c r="C132" s="19" t="s">
        <v>25</v>
      </c>
      <c r="D132" s="27"/>
      <c r="E132" s="27"/>
      <c r="F132" s="27"/>
      <c r="G132" s="27"/>
      <c r="H132" s="27"/>
      <c r="I132" s="3">
        <v>0</v>
      </c>
      <c r="J132" s="112"/>
      <c r="K132" s="8"/>
      <c r="L132" s="8"/>
      <c r="M132" s="8"/>
      <c r="N132" s="8"/>
      <c r="O132" s="8"/>
    </row>
    <row r="133" spans="1:15" ht="30" customHeight="1" x14ac:dyDescent="0.25">
      <c r="A133" s="112"/>
      <c r="B133" s="124"/>
      <c r="C133" s="17" t="s">
        <v>0</v>
      </c>
      <c r="D133" s="27"/>
      <c r="E133" s="27"/>
      <c r="F133" s="27"/>
      <c r="G133" s="27"/>
      <c r="H133" s="27"/>
      <c r="I133" s="5">
        <v>37495.300000000003</v>
      </c>
      <c r="J133" s="113"/>
      <c r="K133" s="8"/>
      <c r="L133" s="8"/>
      <c r="M133" s="8"/>
      <c r="N133" s="8"/>
      <c r="O133" s="8"/>
    </row>
    <row r="134" spans="1:15" ht="37.5" customHeight="1" x14ac:dyDescent="0.25">
      <c r="A134" s="111">
        <v>26</v>
      </c>
      <c r="B134" s="123" t="s">
        <v>50</v>
      </c>
      <c r="C134" s="2" t="s">
        <v>22</v>
      </c>
      <c r="D134" s="7" t="s">
        <v>53</v>
      </c>
      <c r="E134" s="7" t="s">
        <v>54</v>
      </c>
      <c r="F134" s="7" t="s">
        <v>55</v>
      </c>
      <c r="G134" s="7" t="s">
        <v>84</v>
      </c>
      <c r="H134" s="7" t="s">
        <v>57</v>
      </c>
      <c r="I134" s="2">
        <f>SUM(I135:I138)</f>
        <v>479.5</v>
      </c>
      <c r="J134" s="111" t="s">
        <v>22</v>
      </c>
      <c r="K134" s="111" t="s">
        <v>188</v>
      </c>
      <c r="L134" s="111" t="s">
        <v>153</v>
      </c>
      <c r="M134" s="111">
        <v>0.47470000000000001</v>
      </c>
      <c r="N134" s="111">
        <v>0.47470000000000001</v>
      </c>
      <c r="O134" s="111" t="s">
        <v>189</v>
      </c>
    </row>
    <row r="135" spans="1:15" x14ac:dyDescent="0.25">
      <c r="A135" s="112"/>
      <c r="B135" s="124"/>
      <c r="C135" s="17" t="s">
        <v>23</v>
      </c>
      <c r="D135" s="27"/>
      <c r="E135" s="27"/>
      <c r="F135" s="27"/>
      <c r="G135" s="27"/>
      <c r="H135" s="27"/>
      <c r="I135" s="3">
        <v>474.7</v>
      </c>
      <c r="J135" s="112"/>
      <c r="K135" s="112"/>
      <c r="L135" s="112"/>
      <c r="M135" s="112"/>
      <c r="N135" s="112"/>
      <c r="O135" s="112"/>
    </row>
    <row r="136" spans="1:15" x14ac:dyDescent="0.25">
      <c r="A136" s="112"/>
      <c r="B136" s="124"/>
      <c r="C136" s="17" t="s">
        <v>24</v>
      </c>
      <c r="D136" s="27"/>
      <c r="E136" s="27"/>
      <c r="F136" s="27"/>
      <c r="G136" s="27"/>
      <c r="H136" s="27"/>
      <c r="I136" s="3">
        <v>4.8</v>
      </c>
      <c r="J136" s="112"/>
      <c r="K136" s="112"/>
      <c r="L136" s="112"/>
      <c r="M136" s="112"/>
      <c r="N136" s="112"/>
      <c r="O136" s="112"/>
    </row>
    <row r="137" spans="1:15" x14ac:dyDescent="0.25">
      <c r="A137" s="112"/>
      <c r="B137" s="124"/>
      <c r="C137" s="19" t="s">
        <v>25</v>
      </c>
      <c r="D137" s="27"/>
      <c r="E137" s="27"/>
      <c r="F137" s="27"/>
      <c r="G137" s="27"/>
      <c r="H137" s="27"/>
      <c r="I137" s="3">
        <v>0</v>
      </c>
      <c r="J137" s="112"/>
      <c r="K137" s="112"/>
      <c r="L137" s="112"/>
      <c r="M137" s="112"/>
      <c r="N137" s="112"/>
      <c r="O137" s="112"/>
    </row>
    <row r="138" spans="1:15" x14ac:dyDescent="0.25">
      <c r="A138" s="112"/>
      <c r="B138" s="125"/>
      <c r="C138" s="17" t="s">
        <v>0</v>
      </c>
      <c r="D138" s="27"/>
      <c r="E138" s="27"/>
      <c r="F138" s="27"/>
      <c r="G138" s="27"/>
      <c r="H138" s="27"/>
      <c r="I138" s="3">
        <v>0</v>
      </c>
      <c r="J138" s="113"/>
      <c r="K138" s="113"/>
      <c r="L138" s="113"/>
      <c r="M138" s="113"/>
      <c r="N138" s="113"/>
      <c r="O138" s="113"/>
    </row>
    <row r="139" spans="1:15" ht="131.25" x14ac:dyDescent="0.25">
      <c r="A139" s="111">
        <v>27</v>
      </c>
      <c r="B139" s="123" t="s">
        <v>51</v>
      </c>
      <c r="C139" s="2" t="s">
        <v>22</v>
      </c>
      <c r="D139" s="7" t="s">
        <v>53</v>
      </c>
      <c r="E139" s="7" t="s">
        <v>54</v>
      </c>
      <c r="F139" s="7" t="s">
        <v>55</v>
      </c>
      <c r="G139" s="7" t="s">
        <v>85</v>
      </c>
      <c r="H139" s="7" t="s">
        <v>86</v>
      </c>
      <c r="I139" s="2">
        <f>SUM(I147:I151)</f>
        <v>163724.05658999999</v>
      </c>
      <c r="J139" s="120" t="s">
        <v>22</v>
      </c>
      <c r="K139" s="8" t="s">
        <v>137</v>
      </c>
      <c r="L139" s="8" t="s">
        <v>138</v>
      </c>
      <c r="M139" s="8">
        <v>1.8</v>
      </c>
      <c r="N139" s="8">
        <v>2.1</v>
      </c>
      <c r="O139" s="8" t="s">
        <v>155</v>
      </c>
    </row>
    <row r="140" spans="1:15" ht="356.25" x14ac:dyDescent="0.25">
      <c r="A140" s="112"/>
      <c r="B140" s="124"/>
      <c r="C140" s="2"/>
      <c r="D140" s="7"/>
      <c r="E140" s="7"/>
      <c r="F140" s="7"/>
      <c r="G140" s="7"/>
      <c r="H140" s="7"/>
      <c r="I140" s="2"/>
      <c r="J140" s="121"/>
      <c r="K140" s="8" t="s">
        <v>139</v>
      </c>
      <c r="L140" s="8" t="s">
        <v>138</v>
      </c>
      <c r="M140" s="8">
        <v>210</v>
      </c>
      <c r="N140" s="8">
        <v>161.19999999999999</v>
      </c>
      <c r="O140" s="8" t="s">
        <v>229</v>
      </c>
    </row>
    <row r="141" spans="1:15" ht="409.5" x14ac:dyDescent="0.25">
      <c r="A141" s="112"/>
      <c r="B141" s="124"/>
      <c r="C141" s="2"/>
      <c r="D141" s="7"/>
      <c r="E141" s="7"/>
      <c r="F141" s="7"/>
      <c r="G141" s="7"/>
      <c r="H141" s="7"/>
      <c r="I141" s="2"/>
      <c r="J141" s="121"/>
      <c r="K141" s="8" t="s">
        <v>140</v>
      </c>
      <c r="L141" s="8" t="s">
        <v>138</v>
      </c>
      <c r="M141" s="8">
        <v>10</v>
      </c>
      <c r="N141" s="8">
        <v>15.859</v>
      </c>
      <c r="O141" s="8" t="s">
        <v>156</v>
      </c>
    </row>
    <row r="142" spans="1:15" ht="93.75" x14ac:dyDescent="0.25">
      <c r="A142" s="112"/>
      <c r="B142" s="124"/>
      <c r="C142" s="2"/>
      <c r="D142" s="7"/>
      <c r="E142" s="7"/>
      <c r="F142" s="7"/>
      <c r="G142" s="7"/>
      <c r="H142" s="7"/>
      <c r="I142" s="2"/>
      <c r="J142" s="121"/>
      <c r="K142" s="8" t="s">
        <v>141</v>
      </c>
      <c r="L142" s="8" t="s">
        <v>138</v>
      </c>
      <c r="M142" s="8">
        <v>24.940999999999999</v>
      </c>
      <c r="N142" s="8">
        <v>24.940999999999999</v>
      </c>
      <c r="O142" s="8" t="s">
        <v>157</v>
      </c>
    </row>
    <row r="143" spans="1:15" ht="37.5" x14ac:dyDescent="0.25">
      <c r="A143" s="112"/>
      <c r="B143" s="124"/>
      <c r="C143" s="2"/>
      <c r="D143" s="7"/>
      <c r="E143" s="7"/>
      <c r="F143" s="7"/>
      <c r="G143" s="7"/>
      <c r="H143" s="7"/>
      <c r="I143" s="2"/>
      <c r="J143" s="121"/>
      <c r="K143" s="8" t="s">
        <v>142</v>
      </c>
      <c r="L143" s="8" t="s">
        <v>138</v>
      </c>
      <c r="M143" s="8">
        <v>0.3</v>
      </c>
      <c r="N143" s="8">
        <v>0</v>
      </c>
      <c r="O143" s="8" t="s">
        <v>158</v>
      </c>
    </row>
    <row r="144" spans="1:15" ht="56.25" x14ac:dyDescent="0.25">
      <c r="A144" s="112"/>
      <c r="B144" s="124"/>
      <c r="C144" s="2"/>
      <c r="D144" s="7"/>
      <c r="E144" s="7"/>
      <c r="F144" s="7"/>
      <c r="G144" s="7"/>
      <c r="H144" s="7"/>
      <c r="I144" s="2"/>
      <c r="J144" s="121"/>
      <c r="K144" s="8" t="s">
        <v>143</v>
      </c>
      <c r="L144" s="8" t="s">
        <v>144</v>
      </c>
      <c r="M144" s="8">
        <v>23.5</v>
      </c>
      <c r="N144" s="8">
        <v>23.5</v>
      </c>
      <c r="O144" s="8" t="s">
        <v>159</v>
      </c>
    </row>
    <row r="145" spans="1:15" ht="409.5" x14ac:dyDescent="0.25">
      <c r="A145" s="112"/>
      <c r="B145" s="124"/>
      <c r="C145" s="2"/>
      <c r="D145" s="7"/>
      <c r="E145" s="7"/>
      <c r="F145" s="7"/>
      <c r="G145" s="7"/>
      <c r="H145" s="7"/>
      <c r="I145" s="2"/>
      <c r="J145" s="121"/>
      <c r="K145" s="8" t="s">
        <v>145</v>
      </c>
      <c r="L145" s="8" t="s">
        <v>144</v>
      </c>
      <c r="M145" s="8">
        <v>0.1</v>
      </c>
      <c r="N145" s="8">
        <v>9.31</v>
      </c>
      <c r="O145" s="8" t="s">
        <v>160</v>
      </c>
    </row>
    <row r="146" spans="1:15" ht="409.5" x14ac:dyDescent="0.25">
      <c r="A146" s="112"/>
      <c r="B146" s="124"/>
      <c r="C146" s="2"/>
      <c r="D146" s="7"/>
      <c r="E146" s="7"/>
      <c r="F146" s="7"/>
      <c r="G146" s="7"/>
      <c r="H146" s="7"/>
      <c r="I146" s="2"/>
      <c r="J146" s="121"/>
      <c r="K146" s="8" t="s">
        <v>146</v>
      </c>
      <c r="L146" s="8" t="s">
        <v>144</v>
      </c>
      <c r="M146" s="8">
        <v>0.94299999999999995</v>
      </c>
      <c r="N146" s="8">
        <v>0.94299999999999995</v>
      </c>
      <c r="O146" s="8" t="s">
        <v>161</v>
      </c>
    </row>
    <row r="147" spans="1:15" ht="56.25" x14ac:dyDescent="0.25">
      <c r="A147" s="112"/>
      <c r="B147" s="124"/>
      <c r="C147" s="17" t="s">
        <v>23</v>
      </c>
      <c r="D147" s="27"/>
      <c r="E147" s="27"/>
      <c r="F147" s="27"/>
      <c r="G147" s="27"/>
      <c r="H147" s="27"/>
      <c r="I147" s="3">
        <v>149087.22503</v>
      </c>
      <c r="J147" s="121"/>
      <c r="K147" s="8" t="s">
        <v>147</v>
      </c>
      <c r="L147" s="8" t="s">
        <v>148</v>
      </c>
      <c r="M147" s="8">
        <v>5.98</v>
      </c>
      <c r="N147" s="8">
        <v>1.67</v>
      </c>
      <c r="O147" s="8" t="s">
        <v>230</v>
      </c>
    </row>
    <row r="148" spans="1:15" ht="93.75" x14ac:dyDescent="0.25">
      <c r="A148" s="112"/>
      <c r="B148" s="124"/>
      <c r="C148" s="17" t="s">
        <v>24</v>
      </c>
      <c r="D148" s="27"/>
      <c r="E148" s="27"/>
      <c r="F148" s="27"/>
      <c r="G148" s="27"/>
      <c r="H148" s="27"/>
      <c r="I148" s="3">
        <v>1505.93156</v>
      </c>
      <c r="J148" s="121"/>
      <c r="K148" s="8" t="s">
        <v>149</v>
      </c>
      <c r="L148" s="8" t="s">
        <v>150</v>
      </c>
      <c r="M148" s="8">
        <v>1</v>
      </c>
      <c r="N148" s="8">
        <v>2</v>
      </c>
      <c r="O148" s="8" t="s">
        <v>230</v>
      </c>
    </row>
    <row r="149" spans="1:15" ht="93.75" x14ac:dyDescent="0.25">
      <c r="A149" s="112"/>
      <c r="B149" s="124"/>
      <c r="C149" s="19" t="s">
        <v>25</v>
      </c>
      <c r="D149" s="27"/>
      <c r="E149" s="27"/>
      <c r="F149" s="27"/>
      <c r="G149" s="27"/>
      <c r="H149" s="27"/>
      <c r="I149" s="3">
        <v>0</v>
      </c>
      <c r="J149" s="121"/>
      <c r="K149" s="8" t="s">
        <v>151</v>
      </c>
      <c r="L149" s="8" t="s">
        <v>150</v>
      </c>
      <c r="M149" s="8">
        <v>1</v>
      </c>
      <c r="N149" s="8">
        <v>3</v>
      </c>
      <c r="O149" s="8" t="s">
        <v>230</v>
      </c>
    </row>
    <row r="150" spans="1:15" ht="409.5" x14ac:dyDescent="0.25">
      <c r="A150" s="112"/>
      <c r="B150" s="124"/>
      <c r="C150" s="19"/>
      <c r="D150" s="27"/>
      <c r="E150" s="27"/>
      <c r="F150" s="27"/>
      <c r="G150" s="27"/>
      <c r="H150" s="27"/>
      <c r="I150" s="3"/>
      <c r="J150" s="121"/>
      <c r="K150" s="8" t="s">
        <v>152</v>
      </c>
      <c r="L150" s="8" t="s">
        <v>144</v>
      </c>
      <c r="M150" s="8">
        <v>6</v>
      </c>
      <c r="N150" s="8">
        <v>6.5</v>
      </c>
      <c r="O150" s="8" t="s">
        <v>162</v>
      </c>
    </row>
    <row r="151" spans="1:15" ht="37.5" x14ac:dyDescent="0.25">
      <c r="A151" s="112"/>
      <c r="B151" s="124"/>
      <c r="C151" s="17" t="s">
        <v>0</v>
      </c>
      <c r="D151" s="27"/>
      <c r="E151" s="27"/>
      <c r="F151" s="27"/>
      <c r="G151" s="27"/>
      <c r="H151" s="27"/>
      <c r="I151" s="5">
        <v>13130.9</v>
      </c>
      <c r="J151" s="122"/>
      <c r="K151" s="8" t="s">
        <v>154</v>
      </c>
      <c r="L151" s="8" t="s">
        <v>153</v>
      </c>
      <c r="M151" s="8">
        <v>0.5</v>
      </c>
      <c r="N151" s="8">
        <v>0.5</v>
      </c>
      <c r="O151" s="8" t="s">
        <v>158</v>
      </c>
    </row>
    <row r="152" spans="1:15" x14ac:dyDescent="0.25">
      <c r="A152" s="111">
        <v>28</v>
      </c>
      <c r="B152" s="123" t="s">
        <v>52</v>
      </c>
      <c r="C152" s="2" t="s">
        <v>22</v>
      </c>
      <c r="D152" s="7" t="s">
        <v>53</v>
      </c>
      <c r="E152" s="7" t="s">
        <v>54</v>
      </c>
      <c r="F152" s="7" t="s">
        <v>55</v>
      </c>
      <c r="G152" s="7" t="s">
        <v>56</v>
      </c>
      <c r="H152" s="7" t="s">
        <v>57</v>
      </c>
      <c r="I152" s="2">
        <f>SUM(I153:I156)</f>
        <v>0</v>
      </c>
      <c r="J152" s="120" t="s">
        <v>22</v>
      </c>
      <c r="K152" s="8"/>
      <c r="L152" s="8"/>
      <c r="M152" s="8"/>
      <c r="N152" s="8"/>
      <c r="O152" s="8"/>
    </row>
    <row r="153" spans="1:15" x14ac:dyDescent="0.25">
      <c r="A153" s="112"/>
      <c r="B153" s="124"/>
      <c r="C153" s="17" t="s">
        <v>23</v>
      </c>
      <c r="D153" s="27"/>
      <c r="E153" s="27"/>
      <c r="F153" s="27"/>
      <c r="G153" s="27"/>
      <c r="H153" s="27"/>
      <c r="I153" s="3">
        <v>0</v>
      </c>
      <c r="J153" s="121"/>
      <c r="K153" s="8"/>
      <c r="L153" s="8"/>
      <c r="M153" s="8"/>
      <c r="N153" s="8"/>
      <c r="O153" s="8"/>
    </row>
    <row r="154" spans="1:15" x14ac:dyDescent="0.25">
      <c r="A154" s="112"/>
      <c r="B154" s="124"/>
      <c r="C154" s="17" t="s">
        <v>24</v>
      </c>
      <c r="D154" s="27"/>
      <c r="E154" s="27"/>
      <c r="F154" s="27"/>
      <c r="G154" s="27"/>
      <c r="H154" s="27"/>
      <c r="I154" s="3"/>
      <c r="J154" s="121"/>
      <c r="K154" s="8"/>
      <c r="L154" s="8"/>
      <c r="M154" s="8"/>
      <c r="N154" s="8"/>
      <c r="O154" s="8"/>
    </row>
    <row r="155" spans="1:15" x14ac:dyDescent="0.25">
      <c r="A155" s="112"/>
      <c r="B155" s="124"/>
      <c r="C155" s="19" t="s">
        <v>25</v>
      </c>
      <c r="D155" s="27"/>
      <c r="E155" s="27"/>
      <c r="F155" s="27"/>
      <c r="G155" s="27"/>
      <c r="H155" s="27"/>
      <c r="I155" s="3">
        <v>0</v>
      </c>
      <c r="J155" s="121"/>
      <c r="K155" s="8"/>
      <c r="L155" s="8"/>
      <c r="M155" s="8"/>
      <c r="N155" s="8"/>
      <c r="O155" s="8"/>
    </row>
    <row r="156" spans="1:15" x14ac:dyDescent="0.25">
      <c r="A156" s="112"/>
      <c r="B156" s="125"/>
      <c r="C156" s="17" t="s">
        <v>0</v>
      </c>
      <c r="D156" s="27"/>
      <c r="E156" s="27"/>
      <c r="F156" s="27"/>
      <c r="G156" s="27"/>
      <c r="H156" s="27"/>
      <c r="I156" s="3">
        <v>0</v>
      </c>
      <c r="J156" s="122"/>
      <c r="K156" s="8"/>
      <c r="L156" s="8"/>
      <c r="M156" s="8"/>
      <c r="N156" s="8"/>
      <c r="O156" s="8"/>
    </row>
    <row r="157" spans="1:15" ht="409.5" x14ac:dyDescent="0.25">
      <c r="A157" s="111">
        <v>29</v>
      </c>
      <c r="B157" s="111" t="s">
        <v>87</v>
      </c>
      <c r="C157" s="2" t="s">
        <v>22</v>
      </c>
      <c r="D157" s="7" t="s">
        <v>53</v>
      </c>
      <c r="E157" s="7" t="s">
        <v>54</v>
      </c>
      <c r="F157" s="7" t="s">
        <v>55</v>
      </c>
      <c r="G157" s="7" t="s">
        <v>93</v>
      </c>
      <c r="H157" s="7" t="s">
        <v>94</v>
      </c>
      <c r="I157" s="2">
        <f>SUM(I158:I161)</f>
        <v>96876.363519999999</v>
      </c>
      <c r="J157" s="111" t="s">
        <v>22</v>
      </c>
      <c r="K157" s="8" t="s">
        <v>163</v>
      </c>
      <c r="L157" s="8" t="s">
        <v>150</v>
      </c>
      <c r="M157" s="8">
        <v>80</v>
      </c>
      <c r="N157" s="8">
        <v>240</v>
      </c>
      <c r="O157" s="8" t="s">
        <v>166</v>
      </c>
    </row>
    <row r="158" spans="1:15" ht="18.75" customHeight="1" x14ac:dyDescent="0.25">
      <c r="A158" s="112"/>
      <c r="B158" s="112"/>
      <c r="C158" s="17" t="s">
        <v>23</v>
      </c>
      <c r="D158" s="8"/>
      <c r="E158" s="8"/>
      <c r="F158" s="8"/>
      <c r="G158" s="8"/>
      <c r="H158" s="8"/>
      <c r="I158" s="3">
        <v>89808</v>
      </c>
      <c r="J158" s="112"/>
      <c r="K158" s="111" t="s">
        <v>164</v>
      </c>
      <c r="L158" s="111" t="s">
        <v>150</v>
      </c>
      <c r="M158" s="111">
        <v>69</v>
      </c>
      <c r="N158" s="111">
        <v>104</v>
      </c>
      <c r="O158" s="111" t="s">
        <v>165</v>
      </c>
    </row>
    <row r="159" spans="1:15" x14ac:dyDescent="0.25">
      <c r="A159" s="112"/>
      <c r="B159" s="112"/>
      <c r="C159" s="17" t="s">
        <v>24</v>
      </c>
      <c r="D159" s="8"/>
      <c r="E159" s="8"/>
      <c r="F159" s="8"/>
      <c r="G159" s="8"/>
      <c r="H159" s="8"/>
      <c r="I159" s="3">
        <v>907.15152</v>
      </c>
      <c r="J159" s="112"/>
      <c r="K159" s="112"/>
      <c r="L159" s="112"/>
      <c r="M159" s="112"/>
      <c r="N159" s="112"/>
      <c r="O159" s="112"/>
    </row>
    <row r="160" spans="1:15" x14ac:dyDescent="0.25">
      <c r="A160" s="112"/>
      <c r="B160" s="112"/>
      <c r="C160" s="19" t="s">
        <v>25</v>
      </c>
      <c r="D160" s="8"/>
      <c r="E160" s="8"/>
      <c r="F160" s="8"/>
      <c r="G160" s="8"/>
      <c r="H160" s="8"/>
      <c r="I160" s="3">
        <v>0</v>
      </c>
      <c r="J160" s="112"/>
      <c r="K160" s="112"/>
      <c r="L160" s="112"/>
      <c r="M160" s="112"/>
      <c r="N160" s="112"/>
      <c r="O160" s="112"/>
    </row>
    <row r="161" spans="1:15" x14ac:dyDescent="0.25">
      <c r="A161" s="112"/>
      <c r="B161" s="113"/>
      <c r="C161" s="28" t="s">
        <v>0</v>
      </c>
      <c r="D161" s="8"/>
      <c r="E161" s="8"/>
      <c r="F161" s="8"/>
      <c r="G161" s="8"/>
      <c r="H161" s="8"/>
      <c r="I161" s="5">
        <v>6161.2120000000004</v>
      </c>
      <c r="J161" s="113"/>
      <c r="K161" s="113"/>
      <c r="L161" s="113"/>
      <c r="M161" s="113"/>
      <c r="N161" s="113"/>
      <c r="O161" s="113"/>
    </row>
    <row r="162" spans="1:15" ht="56.25" x14ac:dyDescent="0.25">
      <c r="A162" s="111">
        <v>30</v>
      </c>
      <c r="B162" s="111" t="s">
        <v>88</v>
      </c>
      <c r="C162" s="2" t="s">
        <v>22</v>
      </c>
      <c r="D162" s="7" t="s">
        <v>53</v>
      </c>
      <c r="E162" s="7" t="s">
        <v>54</v>
      </c>
      <c r="F162" s="7" t="s">
        <v>55</v>
      </c>
      <c r="G162" s="7" t="s">
        <v>95</v>
      </c>
      <c r="H162" s="7" t="s">
        <v>96</v>
      </c>
      <c r="I162" s="2">
        <f>SUM(I163:I166)</f>
        <v>244742.5</v>
      </c>
      <c r="J162" s="111" t="s">
        <v>22</v>
      </c>
      <c r="K162" s="8" t="s">
        <v>182</v>
      </c>
      <c r="L162" s="8" t="s">
        <v>150</v>
      </c>
      <c r="M162" s="8">
        <v>15</v>
      </c>
      <c r="N162" s="8">
        <v>15</v>
      </c>
      <c r="O162" s="8" t="s">
        <v>218</v>
      </c>
    </row>
    <row r="163" spans="1:15" x14ac:dyDescent="0.25">
      <c r="A163" s="112"/>
      <c r="B163" s="112"/>
      <c r="C163" s="17" t="s">
        <v>23</v>
      </c>
      <c r="D163" s="8"/>
      <c r="E163" s="8"/>
      <c r="F163" s="8"/>
      <c r="G163" s="8"/>
      <c r="H163" s="8"/>
      <c r="I163" s="3">
        <f>I168+I178</f>
        <v>178200</v>
      </c>
      <c r="J163" s="112"/>
      <c r="K163" s="8"/>
      <c r="L163" s="8"/>
      <c r="M163" s="8"/>
      <c r="N163" s="8"/>
      <c r="O163" s="8"/>
    </row>
    <row r="164" spans="1:15" x14ac:dyDescent="0.25">
      <c r="A164" s="112"/>
      <c r="B164" s="112"/>
      <c r="C164" s="17" t="s">
        <v>24</v>
      </c>
      <c r="D164" s="8"/>
      <c r="E164" s="8"/>
      <c r="F164" s="8"/>
      <c r="G164" s="8"/>
      <c r="H164" s="8"/>
      <c r="I164" s="3">
        <f>I169+I179</f>
        <v>15905</v>
      </c>
      <c r="J164" s="112"/>
      <c r="K164" s="8"/>
      <c r="L164" s="8"/>
      <c r="M164" s="8"/>
      <c r="N164" s="8"/>
      <c r="O164" s="8"/>
    </row>
    <row r="165" spans="1:15" x14ac:dyDescent="0.25">
      <c r="A165" s="112"/>
      <c r="B165" s="112"/>
      <c r="C165" s="19" t="s">
        <v>25</v>
      </c>
      <c r="D165" s="8"/>
      <c r="E165" s="8"/>
      <c r="F165" s="8"/>
      <c r="G165" s="8"/>
      <c r="H165" s="8"/>
      <c r="I165" s="3">
        <f t="shared" ref="I165:I166" si="3">I170+I180</f>
        <v>0</v>
      </c>
      <c r="J165" s="112"/>
      <c r="K165" s="8"/>
      <c r="L165" s="8"/>
      <c r="M165" s="8"/>
      <c r="N165" s="8"/>
      <c r="O165" s="8"/>
    </row>
    <row r="166" spans="1:15" x14ac:dyDescent="0.25">
      <c r="A166" s="112"/>
      <c r="B166" s="113"/>
      <c r="C166" s="28" t="s">
        <v>0</v>
      </c>
      <c r="D166" s="8"/>
      <c r="E166" s="8"/>
      <c r="F166" s="8"/>
      <c r="G166" s="8"/>
      <c r="H166" s="8"/>
      <c r="I166" s="3">
        <f t="shared" si="3"/>
        <v>50637.5</v>
      </c>
      <c r="J166" s="113"/>
      <c r="K166" s="8"/>
      <c r="L166" s="8"/>
      <c r="M166" s="8"/>
      <c r="N166" s="8"/>
      <c r="O166" s="8"/>
    </row>
    <row r="167" spans="1:15" x14ac:dyDescent="0.25">
      <c r="A167" s="111">
        <v>31</v>
      </c>
      <c r="B167" s="123" t="s">
        <v>89</v>
      </c>
      <c r="C167" s="2" t="s">
        <v>22</v>
      </c>
      <c r="D167" s="7"/>
      <c r="E167" s="7"/>
      <c r="F167" s="7"/>
      <c r="G167" s="7"/>
      <c r="H167" s="7"/>
      <c r="I167" s="2">
        <f>SUM(I168:I171)</f>
        <v>19747</v>
      </c>
      <c r="J167" s="111" t="s">
        <v>22</v>
      </c>
      <c r="K167" s="8"/>
      <c r="L167" s="8"/>
      <c r="M167" s="8"/>
      <c r="N167" s="8"/>
      <c r="O167" s="8"/>
    </row>
    <row r="168" spans="1:15" x14ac:dyDescent="0.25">
      <c r="A168" s="112"/>
      <c r="B168" s="124"/>
      <c r="C168" s="17" t="s">
        <v>23</v>
      </c>
      <c r="D168" s="7"/>
      <c r="E168" s="7"/>
      <c r="F168" s="7"/>
      <c r="G168" s="7"/>
      <c r="H168" s="7"/>
      <c r="I168" s="3">
        <f>I173</f>
        <v>0</v>
      </c>
      <c r="J168" s="112"/>
      <c r="K168" s="8"/>
      <c r="L168" s="8"/>
      <c r="M168" s="8"/>
      <c r="N168" s="8"/>
      <c r="O168" s="8"/>
    </row>
    <row r="169" spans="1:15" x14ac:dyDescent="0.25">
      <c r="A169" s="112"/>
      <c r="B169" s="124"/>
      <c r="C169" s="17" t="s">
        <v>24</v>
      </c>
      <c r="D169" s="7"/>
      <c r="E169" s="7"/>
      <c r="F169" s="7"/>
      <c r="G169" s="7"/>
      <c r="H169" s="7"/>
      <c r="I169" s="3">
        <f>I174</f>
        <v>14105</v>
      </c>
      <c r="J169" s="112"/>
      <c r="K169" s="8"/>
      <c r="L169" s="8"/>
      <c r="M169" s="8"/>
      <c r="N169" s="8"/>
      <c r="O169" s="8"/>
    </row>
    <row r="170" spans="1:15" x14ac:dyDescent="0.25">
      <c r="A170" s="112"/>
      <c r="B170" s="124"/>
      <c r="C170" s="19" t="s">
        <v>25</v>
      </c>
      <c r="D170" s="7"/>
      <c r="E170" s="7"/>
      <c r="F170" s="7"/>
      <c r="G170" s="7"/>
      <c r="H170" s="7"/>
      <c r="I170" s="3">
        <f t="shared" ref="I170:I171" si="4">I175</f>
        <v>0</v>
      </c>
      <c r="J170" s="112"/>
      <c r="K170" s="8"/>
      <c r="L170" s="8"/>
      <c r="M170" s="8"/>
      <c r="N170" s="8"/>
      <c r="O170" s="8"/>
    </row>
    <row r="171" spans="1:15" x14ac:dyDescent="0.25">
      <c r="A171" s="112"/>
      <c r="B171" s="125"/>
      <c r="C171" s="28" t="s">
        <v>0</v>
      </c>
      <c r="D171" s="7"/>
      <c r="E171" s="7"/>
      <c r="F171" s="7"/>
      <c r="G171" s="7"/>
      <c r="H171" s="7"/>
      <c r="I171" s="3">
        <f t="shared" si="4"/>
        <v>5642</v>
      </c>
      <c r="J171" s="113"/>
      <c r="K171" s="8"/>
      <c r="L171" s="8"/>
      <c r="M171" s="8"/>
      <c r="N171" s="8"/>
      <c r="O171" s="8"/>
    </row>
    <row r="172" spans="1:15" ht="37.5" x14ac:dyDescent="0.25">
      <c r="A172" s="111">
        <v>32</v>
      </c>
      <c r="B172" s="123" t="s">
        <v>90</v>
      </c>
      <c r="C172" s="2" t="s">
        <v>22</v>
      </c>
      <c r="D172" s="7"/>
      <c r="E172" s="7"/>
      <c r="F172" s="7"/>
      <c r="G172" s="7"/>
      <c r="H172" s="7"/>
      <c r="I172" s="2">
        <f>SUM(I173:I176)</f>
        <v>19747</v>
      </c>
      <c r="J172" s="111" t="s">
        <v>22</v>
      </c>
      <c r="K172" s="8" t="s">
        <v>181</v>
      </c>
      <c r="L172" s="8" t="s">
        <v>150</v>
      </c>
      <c r="M172" s="8">
        <v>1</v>
      </c>
      <c r="N172" s="8">
        <v>1</v>
      </c>
      <c r="O172" s="8" t="s">
        <v>218</v>
      </c>
    </row>
    <row r="173" spans="1:15" x14ac:dyDescent="0.25">
      <c r="A173" s="112"/>
      <c r="B173" s="124"/>
      <c r="C173" s="17" t="s">
        <v>23</v>
      </c>
      <c r="D173" s="8"/>
      <c r="E173" s="8"/>
      <c r="F173" s="8"/>
      <c r="G173" s="8"/>
      <c r="H173" s="8"/>
      <c r="I173" s="3">
        <v>0</v>
      </c>
      <c r="J173" s="112"/>
      <c r="K173" s="8"/>
      <c r="L173" s="8"/>
      <c r="M173" s="8"/>
      <c r="N173" s="8"/>
      <c r="O173" s="8"/>
    </row>
    <row r="174" spans="1:15" x14ac:dyDescent="0.25">
      <c r="A174" s="112"/>
      <c r="B174" s="124"/>
      <c r="C174" s="17" t="s">
        <v>24</v>
      </c>
      <c r="D174" s="8"/>
      <c r="E174" s="8"/>
      <c r="F174" s="8"/>
      <c r="G174" s="8"/>
      <c r="H174" s="8"/>
      <c r="I174" s="3">
        <v>14105</v>
      </c>
      <c r="J174" s="112"/>
      <c r="K174" s="8"/>
      <c r="L174" s="8"/>
      <c r="M174" s="8"/>
      <c r="N174" s="8"/>
      <c r="O174" s="8"/>
    </row>
    <row r="175" spans="1:15" x14ac:dyDescent="0.25">
      <c r="A175" s="112"/>
      <c r="B175" s="124"/>
      <c r="C175" s="19" t="s">
        <v>25</v>
      </c>
      <c r="D175" s="8"/>
      <c r="E175" s="8"/>
      <c r="F175" s="8"/>
      <c r="G175" s="8"/>
      <c r="H175" s="8"/>
      <c r="I175" s="3">
        <v>0</v>
      </c>
      <c r="J175" s="112"/>
      <c r="K175" s="8"/>
      <c r="L175" s="8"/>
      <c r="M175" s="8"/>
      <c r="N175" s="8"/>
      <c r="O175" s="8"/>
    </row>
    <row r="176" spans="1:15" x14ac:dyDescent="0.25">
      <c r="A176" s="112"/>
      <c r="B176" s="125"/>
      <c r="C176" s="28" t="s">
        <v>0</v>
      </c>
      <c r="D176" s="8"/>
      <c r="E176" s="8"/>
      <c r="F176" s="8"/>
      <c r="G176" s="8"/>
      <c r="H176" s="8"/>
      <c r="I176" s="3">
        <v>5642</v>
      </c>
      <c r="J176" s="113"/>
      <c r="K176" s="8"/>
      <c r="L176" s="8"/>
      <c r="M176" s="8"/>
      <c r="N176" s="8"/>
      <c r="O176" s="8"/>
    </row>
    <row r="177" spans="1:15" x14ac:dyDescent="0.25">
      <c r="A177" s="111">
        <v>33</v>
      </c>
      <c r="B177" s="123" t="s">
        <v>91</v>
      </c>
      <c r="C177" s="2" t="s">
        <v>22</v>
      </c>
      <c r="D177" s="7" t="s">
        <v>53</v>
      </c>
      <c r="E177" s="7" t="s">
        <v>54</v>
      </c>
      <c r="F177" s="7" t="s">
        <v>55</v>
      </c>
      <c r="G177" s="7" t="s">
        <v>97</v>
      </c>
      <c r="H177" s="7" t="s">
        <v>77</v>
      </c>
      <c r="I177" s="2">
        <f>SUM(I178:I181)</f>
        <v>224995.5</v>
      </c>
      <c r="J177" s="111" t="s">
        <v>22</v>
      </c>
      <c r="K177" s="8"/>
      <c r="L177" s="8"/>
      <c r="M177" s="8"/>
      <c r="N177" s="8"/>
      <c r="O177" s="8"/>
    </row>
    <row r="178" spans="1:15" x14ac:dyDescent="0.25">
      <c r="A178" s="112"/>
      <c r="B178" s="124"/>
      <c r="C178" s="17" t="s">
        <v>23</v>
      </c>
      <c r="D178" s="8"/>
      <c r="E178" s="8"/>
      <c r="F178" s="8"/>
      <c r="G178" s="8"/>
      <c r="H178" s="8"/>
      <c r="I178" s="3">
        <f>I183</f>
        <v>178200</v>
      </c>
      <c r="J178" s="112"/>
      <c r="K178" s="8"/>
      <c r="L178" s="8"/>
      <c r="M178" s="8"/>
      <c r="N178" s="8"/>
      <c r="O178" s="8"/>
    </row>
    <row r="179" spans="1:15" x14ac:dyDescent="0.25">
      <c r="A179" s="112"/>
      <c r="B179" s="124"/>
      <c r="C179" s="17" t="s">
        <v>24</v>
      </c>
      <c r="D179" s="8"/>
      <c r="E179" s="8"/>
      <c r="F179" s="8"/>
      <c r="G179" s="8"/>
      <c r="H179" s="8"/>
      <c r="I179" s="3">
        <f>I184</f>
        <v>1800</v>
      </c>
      <c r="J179" s="112"/>
      <c r="K179" s="8"/>
      <c r="L179" s="8"/>
      <c r="M179" s="8"/>
      <c r="N179" s="8"/>
      <c r="O179" s="8"/>
    </row>
    <row r="180" spans="1:15" x14ac:dyDescent="0.25">
      <c r="A180" s="112"/>
      <c r="B180" s="124"/>
      <c r="C180" s="19" t="s">
        <v>25</v>
      </c>
      <c r="D180" s="8"/>
      <c r="E180" s="8"/>
      <c r="F180" s="8"/>
      <c r="G180" s="8"/>
      <c r="H180" s="8"/>
      <c r="I180" s="3">
        <f t="shared" ref="I180:I181" si="5">I185</f>
        <v>0</v>
      </c>
      <c r="J180" s="112"/>
      <c r="K180" s="8"/>
      <c r="L180" s="8"/>
      <c r="M180" s="8"/>
      <c r="N180" s="8"/>
      <c r="O180" s="8"/>
    </row>
    <row r="181" spans="1:15" x14ac:dyDescent="0.25">
      <c r="A181" s="112"/>
      <c r="B181" s="125"/>
      <c r="C181" s="28" t="s">
        <v>0</v>
      </c>
      <c r="D181" s="8"/>
      <c r="E181" s="8"/>
      <c r="F181" s="8"/>
      <c r="G181" s="8"/>
      <c r="H181" s="8"/>
      <c r="I181" s="3">
        <f t="shared" si="5"/>
        <v>44995.5</v>
      </c>
      <c r="J181" s="113"/>
      <c r="K181" s="8"/>
      <c r="L181" s="8"/>
      <c r="M181" s="8"/>
      <c r="N181" s="8"/>
      <c r="O181" s="8"/>
    </row>
    <row r="182" spans="1:15" x14ac:dyDescent="0.25">
      <c r="A182" s="111">
        <v>34</v>
      </c>
      <c r="B182" s="123" t="s">
        <v>92</v>
      </c>
      <c r="C182" s="2" t="s">
        <v>22</v>
      </c>
      <c r="D182" s="7" t="s">
        <v>53</v>
      </c>
      <c r="E182" s="7" t="s">
        <v>54</v>
      </c>
      <c r="F182" s="7" t="s">
        <v>55</v>
      </c>
      <c r="G182" s="7" t="s">
        <v>97</v>
      </c>
      <c r="H182" s="7" t="s">
        <v>77</v>
      </c>
      <c r="I182" s="2">
        <f>SUM(I183:I186)</f>
        <v>224995.5</v>
      </c>
      <c r="J182" s="111" t="s">
        <v>22</v>
      </c>
      <c r="K182" s="8" t="s">
        <v>211</v>
      </c>
      <c r="L182" s="8" t="s">
        <v>213</v>
      </c>
      <c r="M182" s="8">
        <v>17</v>
      </c>
      <c r="N182" s="8">
        <v>17</v>
      </c>
      <c r="O182" s="8" t="s">
        <v>218</v>
      </c>
    </row>
    <row r="183" spans="1:15" x14ac:dyDescent="0.25">
      <c r="A183" s="112"/>
      <c r="B183" s="124"/>
      <c r="C183" s="17" t="s">
        <v>23</v>
      </c>
      <c r="D183" s="8"/>
      <c r="E183" s="8"/>
      <c r="F183" s="8"/>
      <c r="G183" s="8"/>
      <c r="H183" s="8"/>
      <c r="I183" s="3">
        <v>178200</v>
      </c>
      <c r="J183" s="112"/>
      <c r="K183" s="8" t="s">
        <v>212</v>
      </c>
      <c r="L183" s="8" t="s">
        <v>150</v>
      </c>
      <c r="M183" s="8">
        <v>29</v>
      </c>
      <c r="N183" s="8">
        <v>29</v>
      </c>
      <c r="O183" s="8" t="s">
        <v>218</v>
      </c>
    </row>
    <row r="184" spans="1:15" x14ac:dyDescent="0.25">
      <c r="A184" s="112"/>
      <c r="B184" s="124"/>
      <c r="C184" s="17" t="s">
        <v>24</v>
      </c>
      <c r="D184" s="8"/>
      <c r="E184" s="8"/>
      <c r="F184" s="8"/>
      <c r="G184" s="8"/>
      <c r="H184" s="8"/>
      <c r="I184" s="3">
        <v>1800</v>
      </c>
      <c r="J184" s="112"/>
      <c r="K184" s="8"/>
      <c r="L184" s="8"/>
      <c r="M184" s="8"/>
      <c r="N184" s="8"/>
      <c r="O184" s="8"/>
    </row>
    <row r="185" spans="1:15" x14ac:dyDescent="0.25">
      <c r="A185" s="112"/>
      <c r="B185" s="124"/>
      <c r="C185" s="19" t="s">
        <v>25</v>
      </c>
      <c r="D185" s="8"/>
      <c r="E185" s="8"/>
      <c r="F185" s="8"/>
      <c r="G185" s="8"/>
      <c r="H185" s="8"/>
      <c r="I185" s="3">
        <v>0</v>
      </c>
      <c r="J185" s="112"/>
      <c r="K185" s="8"/>
      <c r="L185" s="8"/>
      <c r="M185" s="8"/>
      <c r="N185" s="8"/>
      <c r="O185" s="8"/>
    </row>
    <row r="186" spans="1:15" x14ac:dyDescent="0.25">
      <c r="A186" s="112"/>
      <c r="B186" s="125"/>
      <c r="C186" s="28" t="s">
        <v>0</v>
      </c>
      <c r="D186" s="8"/>
      <c r="E186" s="8"/>
      <c r="F186" s="8"/>
      <c r="G186" s="8"/>
      <c r="H186" s="8"/>
      <c r="I186" s="3">
        <v>44995.5</v>
      </c>
      <c r="J186" s="113"/>
      <c r="K186" s="8"/>
      <c r="L186" s="8"/>
      <c r="M186" s="8"/>
      <c r="N186" s="8"/>
      <c r="O186" s="8"/>
    </row>
    <row r="187" spans="1:15" x14ac:dyDescent="0.25">
      <c r="A187" s="111">
        <v>35</v>
      </c>
      <c r="B187" s="126" t="s">
        <v>98</v>
      </c>
      <c r="C187" s="2" t="s">
        <v>22</v>
      </c>
      <c r="D187" s="8"/>
      <c r="E187" s="8"/>
      <c r="F187" s="8"/>
      <c r="G187" s="8"/>
      <c r="H187" s="8"/>
      <c r="I187" s="2">
        <f>SUM(I188:I191)</f>
        <v>131658.51744</v>
      </c>
      <c r="J187" s="111" t="s">
        <v>22</v>
      </c>
      <c r="K187" s="8"/>
      <c r="L187" s="8"/>
      <c r="M187" s="8"/>
      <c r="N187" s="8"/>
      <c r="O187" s="8"/>
    </row>
    <row r="188" spans="1:15" x14ac:dyDescent="0.25">
      <c r="A188" s="112"/>
      <c r="B188" s="127"/>
      <c r="C188" s="17" t="s">
        <v>23</v>
      </c>
      <c r="D188" s="8"/>
      <c r="E188" s="8"/>
      <c r="F188" s="8"/>
      <c r="G188" s="8"/>
      <c r="H188" s="8"/>
      <c r="I188" s="2">
        <f>I193+I203</f>
        <v>95605</v>
      </c>
      <c r="J188" s="112"/>
      <c r="K188" s="8"/>
      <c r="L188" s="8"/>
      <c r="M188" s="8"/>
      <c r="N188" s="8"/>
      <c r="O188" s="8"/>
    </row>
    <row r="189" spans="1:15" x14ac:dyDescent="0.25">
      <c r="A189" s="112"/>
      <c r="B189" s="127"/>
      <c r="C189" s="17" t="s">
        <v>24</v>
      </c>
      <c r="D189" s="8"/>
      <c r="E189" s="8"/>
      <c r="F189" s="8"/>
      <c r="G189" s="8"/>
      <c r="H189" s="8"/>
      <c r="I189" s="2">
        <f>I194+I204</f>
        <v>32748.01744</v>
      </c>
      <c r="J189" s="112"/>
      <c r="K189" s="8"/>
      <c r="L189" s="8"/>
      <c r="M189" s="8"/>
      <c r="N189" s="8"/>
      <c r="O189" s="8"/>
    </row>
    <row r="190" spans="1:15" x14ac:dyDescent="0.25">
      <c r="A190" s="112"/>
      <c r="B190" s="127"/>
      <c r="C190" s="19" t="s">
        <v>25</v>
      </c>
      <c r="D190" s="8"/>
      <c r="E190" s="8"/>
      <c r="F190" s="8"/>
      <c r="G190" s="8"/>
      <c r="H190" s="8"/>
      <c r="I190" s="2">
        <f t="shared" ref="I190:I191" si="6">I195+I205</f>
        <v>0</v>
      </c>
      <c r="J190" s="112"/>
      <c r="K190" s="8"/>
      <c r="L190" s="8"/>
      <c r="M190" s="8"/>
      <c r="N190" s="8"/>
      <c r="O190" s="8"/>
    </row>
    <row r="191" spans="1:15" x14ac:dyDescent="0.25">
      <c r="A191" s="112"/>
      <c r="B191" s="128"/>
      <c r="C191" s="28" t="s">
        <v>0</v>
      </c>
      <c r="D191" s="8"/>
      <c r="E191" s="8"/>
      <c r="F191" s="8"/>
      <c r="G191" s="8"/>
      <c r="H191" s="8"/>
      <c r="I191" s="2">
        <f t="shared" si="6"/>
        <v>3305.5</v>
      </c>
      <c r="J191" s="113"/>
      <c r="K191" s="8"/>
      <c r="L191" s="8"/>
      <c r="M191" s="8"/>
      <c r="N191" s="8"/>
      <c r="O191" s="8"/>
    </row>
    <row r="192" spans="1:15" ht="56.25" x14ac:dyDescent="0.25">
      <c r="A192" s="111">
        <v>36</v>
      </c>
      <c r="B192" s="123" t="s">
        <v>99</v>
      </c>
      <c r="C192" s="2" t="s">
        <v>22</v>
      </c>
      <c r="D192" s="7" t="s">
        <v>53</v>
      </c>
      <c r="E192" s="7" t="s">
        <v>54</v>
      </c>
      <c r="F192" s="7" t="s">
        <v>55</v>
      </c>
      <c r="G192" s="7" t="s">
        <v>103</v>
      </c>
      <c r="H192" s="7" t="s">
        <v>104</v>
      </c>
      <c r="I192" s="2">
        <f>SUM(I193:I196)</f>
        <v>56843.302690000004</v>
      </c>
      <c r="J192" s="111" t="s">
        <v>22</v>
      </c>
      <c r="K192" s="8" t="s">
        <v>186</v>
      </c>
      <c r="L192" s="8" t="s">
        <v>144</v>
      </c>
      <c r="M192" s="8">
        <v>243.8236</v>
      </c>
      <c r="N192" s="8">
        <v>243.8236</v>
      </c>
      <c r="O192" s="8" t="s">
        <v>218</v>
      </c>
    </row>
    <row r="193" spans="1:15" x14ac:dyDescent="0.25">
      <c r="A193" s="112"/>
      <c r="B193" s="124"/>
      <c r="C193" s="17" t="s">
        <v>23</v>
      </c>
      <c r="D193" s="8"/>
      <c r="E193" s="8"/>
      <c r="F193" s="8"/>
      <c r="G193" s="8"/>
      <c r="H193" s="8"/>
      <c r="I193" s="3">
        <f t="shared" ref="I193:I196" si="7">I198</f>
        <v>56274.8</v>
      </c>
      <c r="J193" s="112"/>
      <c r="K193" s="8"/>
      <c r="L193" s="8"/>
      <c r="M193" s="8"/>
      <c r="N193" s="8"/>
      <c r="O193" s="8"/>
    </row>
    <row r="194" spans="1:15" x14ac:dyDescent="0.25">
      <c r="A194" s="112"/>
      <c r="B194" s="124"/>
      <c r="C194" s="17" t="s">
        <v>24</v>
      </c>
      <c r="D194" s="8"/>
      <c r="E194" s="8"/>
      <c r="F194" s="8"/>
      <c r="G194" s="8"/>
      <c r="H194" s="8"/>
      <c r="I194" s="3">
        <f t="shared" si="7"/>
        <v>568.50269000000003</v>
      </c>
      <c r="J194" s="112"/>
      <c r="K194" s="8"/>
      <c r="L194" s="8"/>
      <c r="M194" s="8"/>
      <c r="N194" s="8"/>
      <c r="O194" s="8"/>
    </row>
    <row r="195" spans="1:15" x14ac:dyDescent="0.25">
      <c r="A195" s="112"/>
      <c r="B195" s="124"/>
      <c r="C195" s="19" t="s">
        <v>25</v>
      </c>
      <c r="D195" s="8"/>
      <c r="E195" s="8"/>
      <c r="F195" s="8"/>
      <c r="G195" s="8"/>
      <c r="H195" s="8"/>
      <c r="I195" s="3">
        <f t="shared" si="7"/>
        <v>0</v>
      </c>
      <c r="J195" s="112"/>
      <c r="K195" s="8"/>
      <c r="L195" s="8"/>
      <c r="M195" s="8"/>
      <c r="N195" s="8"/>
      <c r="O195" s="8"/>
    </row>
    <row r="196" spans="1:15" x14ac:dyDescent="0.25">
      <c r="A196" s="112"/>
      <c r="B196" s="125"/>
      <c r="C196" s="28" t="s">
        <v>0</v>
      </c>
      <c r="D196" s="8"/>
      <c r="E196" s="8"/>
      <c r="F196" s="8"/>
      <c r="G196" s="8"/>
      <c r="H196" s="8"/>
      <c r="I196" s="3">
        <f t="shared" si="7"/>
        <v>0</v>
      </c>
      <c r="J196" s="113"/>
      <c r="K196" s="8"/>
      <c r="L196" s="8"/>
      <c r="M196" s="8"/>
      <c r="N196" s="8"/>
      <c r="O196" s="8"/>
    </row>
    <row r="197" spans="1:15" x14ac:dyDescent="0.25">
      <c r="A197" s="111">
        <v>37</v>
      </c>
      <c r="B197" s="123" t="s">
        <v>100</v>
      </c>
      <c r="C197" s="2" t="s">
        <v>22</v>
      </c>
      <c r="D197" s="8"/>
      <c r="E197" s="8"/>
      <c r="F197" s="8"/>
      <c r="G197" s="8"/>
      <c r="H197" s="8"/>
      <c r="I197" s="2">
        <f>SUM(I198:I201)</f>
        <v>56843.302690000004</v>
      </c>
      <c r="J197" s="111" t="s">
        <v>22</v>
      </c>
      <c r="K197" s="8"/>
      <c r="L197" s="8"/>
      <c r="M197" s="8"/>
      <c r="N197" s="8"/>
      <c r="O197" s="8"/>
    </row>
    <row r="198" spans="1:15" ht="150" x14ac:dyDescent="0.25">
      <c r="A198" s="112"/>
      <c r="B198" s="124"/>
      <c r="C198" s="17" t="s">
        <v>23</v>
      </c>
      <c r="D198" s="8"/>
      <c r="E198" s="8"/>
      <c r="F198" s="8"/>
      <c r="G198" s="8"/>
      <c r="H198" s="8"/>
      <c r="I198" s="3">
        <v>56274.8</v>
      </c>
      <c r="J198" s="112"/>
      <c r="K198" s="8" t="s">
        <v>183</v>
      </c>
      <c r="L198" s="8" t="s">
        <v>144</v>
      </c>
      <c r="M198" s="8">
        <v>74</v>
      </c>
      <c r="N198" s="8">
        <v>74.2</v>
      </c>
      <c r="O198" s="8" t="s">
        <v>218</v>
      </c>
    </row>
    <row r="199" spans="1:15" ht="75" x14ac:dyDescent="0.25">
      <c r="A199" s="112"/>
      <c r="B199" s="124"/>
      <c r="C199" s="17" t="s">
        <v>24</v>
      </c>
      <c r="D199" s="8"/>
      <c r="E199" s="8"/>
      <c r="F199" s="8"/>
      <c r="G199" s="8"/>
      <c r="H199" s="8"/>
      <c r="I199" s="3">
        <v>568.50269000000003</v>
      </c>
      <c r="J199" s="112"/>
      <c r="K199" s="8" t="s">
        <v>184</v>
      </c>
      <c r="L199" s="8" t="s">
        <v>185</v>
      </c>
      <c r="M199" s="8">
        <v>16.350000000000001</v>
      </c>
      <c r="N199" s="8">
        <v>16.350000000000001</v>
      </c>
      <c r="O199" s="8" t="s">
        <v>218</v>
      </c>
    </row>
    <row r="200" spans="1:15" ht="75" x14ac:dyDescent="0.25">
      <c r="A200" s="112"/>
      <c r="B200" s="124"/>
      <c r="C200" s="19" t="s">
        <v>25</v>
      </c>
      <c r="D200" s="8"/>
      <c r="E200" s="8"/>
      <c r="F200" s="8"/>
      <c r="G200" s="8"/>
      <c r="H200" s="8"/>
      <c r="I200" s="3">
        <v>0</v>
      </c>
      <c r="J200" s="112"/>
      <c r="K200" s="8" t="s">
        <v>187</v>
      </c>
      <c r="L200" s="8" t="s">
        <v>185</v>
      </c>
      <c r="M200" s="8">
        <v>6.88</v>
      </c>
      <c r="N200" s="8">
        <v>6.88</v>
      </c>
      <c r="O200" s="8" t="s">
        <v>218</v>
      </c>
    </row>
    <row r="201" spans="1:15" x14ac:dyDescent="0.25">
      <c r="A201" s="112"/>
      <c r="B201" s="125"/>
      <c r="C201" s="28" t="s">
        <v>0</v>
      </c>
      <c r="D201" s="8"/>
      <c r="E201" s="8"/>
      <c r="F201" s="8"/>
      <c r="G201" s="8"/>
      <c r="H201" s="8"/>
      <c r="I201" s="3">
        <v>0</v>
      </c>
      <c r="J201" s="113"/>
      <c r="K201" s="8"/>
      <c r="L201" s="8"/>
      <c r="M201" s="8"/>
      <c r="N201" s="8"/>
      <c r="O201" s="8"/>
    </row>
    <row r="202" spans="1:15" x14ac:dyDescent="0.25">
      <c r="A202" s="111">
        <v>38</v>
      </c>
      <c r="B202" s="123" t="s">
        <v>101</v>
      </c>
      <c r="C202" s="2" t="s">
        <v>22</v>
      </c>
      <c r="D202" s="7" t="s">
        <v>53</v>
      </c>
      <c r="E202" s="7" t="s">
        <v>54</v>
      </c>
      <c r="F202" s="7" t="s">
        <v>55</v>
      </c>
      <c r="G202" s="7" t="s">
        <v>105</v>
      </c>
      <c r="H202" s="7" t="s">
        <v>96</v>
      </c>
      <c r="I202" s="6">
        <f>I203+I204+I205+I206</f>
        <v>74815.214749999999</v>
      </c>
      <c r="J202" s="111" t="s">
        <v>22</v>
      </c>
      <c r="K202" s="8"/>
      <c r="L202" s="8"/>
      <c r="M202" s="8"/>
      <c r="N202" s="8"/>
      <c r="O202" s="8"/>
    </row>
    <row r="203" spans="1:15" ht="18.75" customHeight="1" x14ac:dyDescent="0.25">
      <c r="A203" s="112"/>
      <c r="B203" s="124"/>
      <c r="C203" s="17" t="s">
        <v>23</v>
      </c>
      <c r="D203" s="8"/>
      <c r="E203" s="8"/>
      <c r="F203" s="8"/>
      <c r="G203" s="8"/>
      <c r="H203" s="8"/>
      <c r="I203" s="3">
        <f>I208</f>
        <v>39330.199999999997</v>
      </c>
      <c r="J203" s="112"/>
      <c r="K203" s="111" t="s">
        <v>167</v>
      </c>
      <c r="L203" s="111" t="s">
        <v>168</v>
      </c>
      <c r="M203" s="111">
        <v>2954.36</v>
      </c>
      <c r="N203" s="111">
        <v>2919.36</v>
      </c>
      <c r="O203" s="111" t="s">
        <v>169</v>
      </c>
    </row>
    <row r="204" spans="1:15" x14ac:dyDescent="0.25">
      <c r="A204" s="112"/>
      <c r="B204" s="124"/>
      <c r="C204" s="17" t="s">
        <v>24</v>
      </c>
      <c r="D204" s="8"/>
      <c r="E204" s="8"/>
      <c r="F204" s="8"/>
      <c r="G204" s="8"/>
      <c r="H204" s="8"/>
      <c r="I204" s="3">
        <f>I209</f>
        <v>32179.514749999998</v>
      </c>
      <c r="J204" s="112"/>
      <c r="K204" s="112"/>
      <c r="L204" s="112"/>
      <c r="M204" s="112"/>
      <c r="N204" s="112"/>
      <c r="O204" s="112"/>
    </row>
    <row r="205" spans="1:15" x14ac:dyDescent="0.25">
      <c r="A205" s="112"/>
      <c r="B205" s="124"/>
      <c r="C205" s="19" t="s">
        <v>25</v>
      </c>
      <c r="D205" s="8"/>
      <c r="E205" s="8"/>
      <c r="F205" s="8"/>
      <c r="G205" s="8"/>
      <c r="H205" s="8"/>
      <c r="I205" s="3">
        <f t="shared" ref="I205:I206" si="8">I210</f>
        <v>0</v>
      </c>
      <c r="J205" s="112"/>
      <c r="K205" s="112"/>
      <c r="L205" s="112"/>
      <c r="M205" s="112"/>
      <c r="N205" s="112"/>
      <c r="O205" s="112"/>
    </row>
    <row r="206" spans="1:15" ht="129.75" customHeight="1" x14ac:dyDescent="0.25">
      <c r="A206" s="112"/>
      <c r="B206" s="125"/>
      <c r="C206" s="28" t="s">
        <v>0</v>
      </c>
      <c r="D206" s="8"/>
      <c r="E206" s="8"/>
      <c r="F206" s="8"/>
      <c r="G206" s="8"/>
      <c r="H206" s="8"/>
      <c r="I206" s="3">
        <f t="shared" si="8"/>
        <v>3305.5</v>
      </c>
      <c r="J206" s="113"/>
      <c r="K206" s="113"/>
      <c r="L206" s="113"/>
      <c r="M206" s="113"/>
      <c r="N206" s="113"/>
      <c r="O206" s="113"/>
    </row>
    <row r="207" spans="1:15" x14ac:dyDescent="0.25">
      <c r="A207" s="111">
        <v>39</v>
      </c>
      <c r="B207" s="123" t="s">
        <v>102</v>
      </c>
      <c r="C207" s="2" t="s">
        <v>22</v>
      </c>
      <c r="D207" s="8"/>
      <c r="E207" s="8"/>
      <c r="F207" s="8"/>
      <c r="G207" s="8"/>
      <c r="H207" s="8"/>
      <c r="I207" s="6">
        <f>SUM(I208:I211)</f>
        <v>74815.214749999999</v>
      </c>
      <c r="J207" s="111" t="s">
        <v>22</v>
      </c>
      <c r="K207" s="8"/>
      <c r="L207" s="8"/>
      <c r="M207" s="8"/>
      <c r="N207" s="8"/>
      <c r="O207" s="8"/>
    </row>
    <row r="208" spans="1:15" x14ac:dyDescent="0.25">
      <c r="A208" s="112"/>
      <c r="B208" s="124"/>
      <c r="C208" s="17" t="s">
        <v>23</v>
      </c>
      <c r="D208" s="8"/>
      <c r="E208" s="8"/>
      <c r="F208" s="8"/>
      <c r="G208" s="8"/>
      <c r="H208" s="8"/>
      <c r="I208" s="3">
        <v>39330.199999999997</v>
      </c>
      <c r="J208" s="112"/>
      <c r="K208" s="8"/>
      <c r="L208" s="8"/>
      <c r="M208" s="8"/>
      <c r="N208" s="8"/>
      <c r="O208" s="8"/>
    </row>
    <row r="209" spans="1:15" x14ac:dyDescent="0.25">
      <c r="A209" s="112"/>
      <c r="B209" s="124"/>
      <c r="C209" s="17" t="s">
        <v>24</v>
      </c>
      <c r="D209" s="8"/>
      <c r="E209" s="8"/>
      <c r="F209" s="8"/>
      <c r="G209" s="8"/>
      <c r="H209" s="8"/>
      <c r="I209" s="4">
        <v>32179.514749999998</v>
      </c>
      <c r="J209" s="112"/>
      <c r="K209" s="8"/>
      <c r="L209" s="8"/>
      <c r="M209" s="8"/>
      <c r="N209" s="8"/>
      <c r="O209" s="8"/>
    </row>
    <row r="210" spans="1:15" x14ac:dyDescent="0.25">
      <c r="A210" s="112"/>
      <c r="B210" s="124"/>
      <c r="C210" s="19" t="s">
        <v>25</v>
      </c>
      <c r="D210" s="8"/>
      <c r="E210" s="8"/>
      <c r="F210" s="8"/>
      <c r="G210" s="8"/>
      <c r="H210" s="8"/>
      <c r="I210" s="4">
        <v>0</v>
      </c>
      <c r="J210" s="112"/>
      <c r="K210" s="8"/>
      <c r="L210" s="8"/>
      <c r="M210" s="8"/>
      <c r="N210" s="8"/>
      <c r="O210" s="8"/>
    </row>
    <row r="211" spans="1:15" x14ac:dyDescent="0.25">
      <c r="A211" s="112"/>
      <c r="B211" s="125"/>
      <c r="C211" s="28" t="s">
        <v>0</v>
      </c>
      <c r="D211" s="8"/>
      <c r="E211" s="8"/>
      <c r="F211" s="8"/>
      <c r="G211" s="8"/>
      <c r="H211" s="8"/>
      <c r="I211" s="4">
        <v>3305.5</v>
      </c>
      <c r="J211" s="113"/>
      <c r="K211" s="8"/>
      <c r="L211" s="8"/>
      <c r="M211" s="8"/>
      <c r="N211" s="8"/>
      <c r="O211" s="8"/>
    </row>
    <row r="212" spans="1:15" ht="66" customHeight="1" x14ac:dyDescent="0.25">
      <c r="A212" s="111">
        <v>40</v>
      </c>
      <c r="B212" s="126" t="s">
        <v>106</v>
      </c>
      <c r="C212" s="2" t="s">
        <v>22</v>
      </c>
      <c r="D212" s="8"/>
      <c r="E212" s="8"/>
      <c r="F212" s="8"/>
      <c r="G212" s="8"/>
      <c r="H212" s="8"/>
      <c r="I212" s="2">
        <f>SUM(I213:I216)</f>
        <v>7013.0762199999999</v>
      </c>
      <c r="J212" s="111" t="s">
        <v>22</v>
      </c>
      <c r="K212" s="8" t="s">
        <v>207</v>
      </c>
      <c r="L212" s="8" t="s">
        <v>185</v>
      </c>
      <c r="M212" s="8">
        <v>4</v>
      </c>
      <c r="N212" s="8">
        <v>4</v>
      </c>
      <c r="O212" s="8"/>
    </row>
    <row r="213" spans="1:15" x14ac:dyDescent="0.25">
      <c r="A213" s="112"/>
      <c r="B213" s="127"/>
      <c r="C213" s="17" t="s">
        <v>23</v>
      </c>
      <c r="D213" s="8"/>
      <c r="E213" s="8"/>
      <c r="F213" s="8"/>
      <c r="G213" s="8"/>
      <c r="H213" s="8"/>
      <c r="I213" s="3">
        <f>I218+I228++I233+I238+I243+I253+I223+I248+I258</f>
        <v>0</v>
      </c>
      <c r="J213" s="112"/>
      <c r="K213" s="8"/>
      <c r="L213" s="8"/>
      <c r="M213" s="8"/>
      <c r="N213" s="8"/>
      <c r="O213" s="8"/>
    </row>
    <row r="214" spans="1:15" x14ac:dyDescent="0.25">
      <c r="A214" s="112"/>
      <c r="B214" s="127"/>
      <c r="C214" s="17" t="s">
        <v>24</v>
      </c>
      <c r="D214" s="8"/>
      <c r="E214" s="8"/>
      <c r="F214" s="8"/>
      <c r="G214" s="8"/>
      <c r="H214" s="8"/>
      <c r="I214" s="3">
        <f>I219+I229++I234+I239+I244+I254+I224+I249+I259</f>
        <v>7013.0762199999999</v>
      </c>
      <c r="J214" s="112"/>
      <c r="K214" s="8"/>
      <c r="L214" s="8"/>
      <c r="M214" s="8"/>
      <c r="N214" s="8"/>
      <c r="O214" s="8"/>
    </row>
    <row r="215" spans="1:15" x14ac:dyDescent="0.25">
      <c r="A215" s="112"/>
      <c r="B215" s="127"/>
      <c r="C215" s="19" t="s">
        <v>25</v>
      </c>
      <c r="D215" s="8"/>
      <c r="E215" s="8"/>
      <c r="F215" s="8"/>
      <c r="G215" s="8"/>
      <c r="H215" s="8"/>
      <c r="I215" s="3">
        <f t="shared" ref="I215:I216" si="9">I220+I230++I235+I240+I245+I255+I225+I250+I260</f>
        <v>0</v>
      </c>
      <c r="J215" s="112"/>
      <c r="K215" s="8"/>
      <c r="L215" s="8"/>
      <c r="M215" s="8"/>
      <c r="N215" s="8"/>
      <c r="O215" s="8"/>
    </row>
    <row r="216" spans="1:15" x14ac:dyDescent="0.25">
      <c r="A216" s="112"/>
      <c r="B216" s="128"/>
      <c r="C216" s="28" t="s">
        <v>0</v>
      </c>
      <c r="D216" s="8"/>
      <c r="E216" s="8"/>
      <c r="F216" s="8"/>
      <c r="G216" s="8"/>
      <c r="H216" s="8"/>
      <c r="I216" s="3">
        <f t="shared" si="9"/>
        <v>0</v>
      </c>
      <c r="J216" s="113"/>
      <c r="K216" s="8"/>
      <c r="L216" s="8"/>
      <c r="M216" s="8"/>
      <c r="N216" s="8"/>
      <c r="O216" s="8"/>
    </row>
    <row r="217" spans="1:15" x14ac:dyDescent="0.25">
      <c r="A217" s="111">
        <v>41</v>
      </c>
      <c r="B217" s="123" t="s">
        <v>107</v>
      </c>
      <c r="C217" s="2" t="s">
        <v>22</v>
      </c>
      <c r="D217" s="7" t="s">
        <v>53</v>
      </c>
      <c r="E217" s="7" t="s">
        <v>54</v>
      </c>
      <c r="F217" s="7" t="s">
        <v>55</v>
      </c>
      <c r="G217" s="7" t="s">
        <v>133</v>
      </c>
      <c r="H217" s="7" t="s">
        <v>61</v>
      </c>
      <c r="I217" s="2">
        <f>SUM(I218:I221)</f>
        <v>2501</v>
      </c>
      <c r="J217" s="111" t="s">
        <v>22</v>
      </c>
      <c r="K217" s="8"/>
      <c r="L217" s="8"/>
      <c r="M217" s="8"/>
      <c r="N217" s="8"/>
      <c r="O217" s="8"/>
    </row>
    <row r="218" spans="1:15" x14ac:dyDescent="0.25">
      <c r="A218" s="112"/>
      <c r="B218" s="124"/>
      <c r="C218" s="17" t="s">
        <v>23</v>
      </c>
      <c r="D218" s="7"/>
      <c r="E218" s="7"/>
      <c r="F218" s="7"/>
      <c r="G218" s="7"/>
      <c r="H218" s="7"/>
      <c r="I218" s="3">
        <v>0</v>
      </c>
      <c r="J218" s="112"/>
      <c r="K218" s="8"/>
      <c r="L218" s="8"/>
      <c r="M218" s="8"/>
      <c r="N218" s="8"/>
      <c r="O218" s="8"/>
    </row>
    <row r="219" spans="1:15" x14ac:dyDescent="0.25">
      <c r="A219" s="112"/>
      <c r="B219" s="124"/>
      <c r="C219" s="17" t="s">
        <v>24</v>
      </c>
      <c r="D219" s="7"/>
      <c r="E219" s="7"/>
      <c r="F219" s="7"/>
      <c r="G219" s="7"/>
      <c r="H219" s="7"/>
      <c r="I219" s="3">
        <v>2501</v>
      </c>
      <c r="J219" s="112"/>
      <c r="K219" s="8"/>
      <c r="L219" s="8"/>
      <c r="M219" s="8"/>
      <c r="N219" s="8"/>
      <c r="O219" s="8"/>
    </row>
    <row r="220" spans="1:15" x14ac:dyDescent="0.25">
      <c r="A220" s="112"/>
      <c r="B220" s="124"/>
      <c r="C220" s="19" t="s">
        <v>25</v>
      </c>
      <c r="D220" s="7"/>
      <c r="E220" s="7"/>
      <c r="F220" s="7"/>
      <c r="G220" s="7"/>
      <c r="H220" s="7"/>
      <c r="I220" s="3">
        <v>0</v>
      </c>
      <c r="J220" s="112"/>
      <c r="K220" s="8"/>
      <c r="L220" s="8"/>
      <c r="M220" s="8"/>
      <c r="N220" s="8"/>
      <c r="O220" s="8"/>
    </row>
    <row r="221" spans="1:15" x14ac:dyDescent="0.25">
      <c r="A221" s="112"/>
      <c r="B221" s="125"/>
      <c r="C221" s="28" t="s">
        <v>0</v>
      </c>
      <c r="D221" s="7"/>
      <c r="E221" s="7"/>
      <c r="F221" s="7"/>
      <c r="G221" s="7"/>
      <c r="H221" s="7"/>
      <c r="I221" s="3">
        <v>0</v>
      </c>
      <c r="J221" s="113"/>
      <c r="K221" s="8"/>
      <c r="L221" s="8"/>
      <c r="M221" s="8"/>
      <c r="N221" s="8"/>
      <c r="O221" s="8"/>
    </row>
    <row r="222" spans="1:15" x14ac:dyDescent="0.25">
      <c r="A222" s="111">
        <v>42</v>
      </c>
      <c r="B222" s="124" t="s">
        <v>108</v>
      </c>
      <c r="C222" s="2" t="s">
        <v>22</v>
      </c>
      <c r="D222" s="7" t="s">
        <v>53</v>
      </c>
      <c r="E222" s="7" t="s">
        <v>54</v>
      </c>
      <c r="F222" s="7" t="s">
        <v>55</v>
      </c>
      <c r="G222" s="7" t="s">
        <v>132</v>
      </c>
      <c r="H222" s="7" t="s">
        <v>129</v>
      </c>
      <c r="I222" s="3">
        <f>I224</f>
        <v>2892.0762199999999</v>
      </c>
      <c r="J222" s="111" t="s">
        <v>22</v>
      </c>
      <c r="K222" s="8"/>
      <c r="L222" s="8"/>
      <c r="M222" s="8"/>
      <c r="N222" s="8"/>
      <c r="O222" s="8"/>
    </row>
    <row r="223" spans="1:15" x14ac:dyDescent="0.25">
      <c r="A223" s="112"/>
      <c r="B223" s="124"/>
      <c r="C223" s="17" t="s">
        <v>23</v>
      </c>
      <c r="D223" s="8"/>
      <c r="E223" s="8"/>
      <c r="F223" s="8"/>
      <c r="G223" s="8"/>
      <c r="H223" s="8"/>
      <c r="I223" s="3"/>
      <c r="J223" s="112"/>
      <c r="K223" s="8"/>
      <c r="L223" s="8"/>
      <c r="M223" s="8"/>
      <c r="N223" s="8"/>
      <c r="O223" s="8"/>
    </row>
    <row r="224" spans="1:15" x14ac:dyDescent="0.25">
      <c r="A224" s="112"/>
      <c r="B224" s="124"/>
      <c r="C224" s="17" t="s">
        <v>24</v>
      </c>
      <c r="D224" s="8"/>
      <c r="E224" s="8"/>
      <c r="F224" s="8"/>
      <c r="G224" s="8"/>
      <c r="H224" s="8"/>
      <c r="I224" s="3">
        <v>2892.0762199999999</v>
      </c>
      <c r="J224" s="112"/>
      <c r="K224" s="8"/>
      <c r="L224" s="8"/>
      <c r="M224" s="8"/>
      <c r="N224" s="8"/>
      <c r="O224" s="8"/>
    </row>
    <row r="225" spans="1:15" x14ac:dyDescent="0.25">
      <c r="A225" s="112"/>
      <c r="B225" s="124"/>
      <c r="C225" s="19" t="s">
        <v>25</v>
      </c>
      <c r="D225" s="8"/>
      <c r="E225" s="8"/>
      <c r="F225" s="8"/>
      <c r="G225" s="8"/>
      <c r="H225" s="8"/>
      <c r="I225" s="3"/>
      <c r="J225" s="112"/>
      <c r="K225" s="8"/>
      <c r="L225" s="8"/>
      <c r="M225" s="8"/>
      <c r="N225" s="8"/>
      <c r="O225" s="8"/>
    </row>
    <row r="226" spans="1:15" x14ac:dyDescent="0.25">
      <c r="A226" s="112"/>
      <c r="B226" s="124"/>
      <c r="C226" s="28" t="s">
        <v>0</v>
      </c>
      <c r="D226" s="8"/>
      <c r="E226" s="8"/>
      <c r="F226" s="8"/>
      <c r="G226" s="8"/>
      <c r="H226" s="8"/>
      <c r="I226" s="3"/>
      <c r="J226" s="113"/>
      <c r="K226" s="8"/>
      <c r="L226" s="8"/>
      <c r="M226" s="8"/>
      <c r="N226" s="8"/>
      <c r="O226" s="8"/>
    </row>
    <row r="227" spans="1:15" x14ac:dyDescent="0.25">
      <c r="A227" s="111">
        <v>43</v>
      </c>
      <c r="B227" s="123" t="s">
        <v>135</v>
      </c>
      <c r="C227" s="2" t="s">
        <v>22</v>
      </c>
      <c r="D227" s="7" t="s">
        <v>53</v>
      </c>
      <c r="E227" s="7" t="s">
        <v>54</v>
      </c>
      <c r="F227" s="7" t="s">
        <v>55</v>
      </c>
      <c r="G227" s="7" t="s">
        <v>134</v>
      </c>
      <c r="H227" s="7" t="s">
        <v>129</v>
      </c>
      <c r="I227" s="2">
        <f>SUM(I228:I231)</f>
        <v>1620</v>
      </c>
      <c r="J227" s="111" t="s">
        <v>22</v>
      </c>
      <c r="K227" s="8"/>
      <c r="L227" s="8"/>
      <c r="M227" s="8"/>
      <c r="N227" s="8"/>
      <c r="O227" s="8"/>
    </row>
    <row r="228" spans="1:15" x14ac:dyDescent="0.25">
      <c r="A228" s="112"/>
      <c r="B228" s="124"/>
      <c r="C228" s="17" t="s">
        <v>23</v>
      </c>
      <c r="D228" s="8"/>
      <c r="E228" s="8"/>
      <c r="F228" s="8"/>
      <c r="G228" s="8"/>
      <c r="H228" s="8"/>
      <c r="I228" s="3"/>
      <c r="J228" s="112"/>
      <c r="K228" s="8"/>
      <c r="L228" s="8"/>
      <c r="M228" s="8"/>
      <c r="N228" s="8"/>
      <c r="O228" s="8"/>
    </row>
    <row r="229" spans="1:15" x14ac:dyDescent="0.25">
      <c r="A229" s="112"/>
      <c r="B229" s="124"/>
      <c r="C229" s="17" t="s">
        <v>24</v>
      </c>
      <c r="D229" s="8"/>
      <c r="E229" s="8"/>
      <c r="F229" s="8"/>
      <c r="G229" s="8"/>
      <c r="H229" s="8"/>
      <c r="I229" s="3">
        <v>1620</v>
      </c>
      <c r="J229" s="112"/>
      <c r="K229" s="8"/>
      <c r="L229" s="8"/>
      <c r="M229" s="8"/>
      <c r="N229" s="8"/>
      <c r="O229" s="8"/>
    </row>
    <row r="230" spans="1:15" x14ac:dyDescent="0.25">
      <c r="A230" s="112"/>
      <c r="B230" s="124"/>
      <c r="C230" s="19" t="s">
        <v>25</v>
      </c>
      <c r="D230" s="8"/>
      <c r="E230" s="8"/>
      <c r="F230" s="8"/>
      <c r="G230" s="8"/>
      <c r="H230" s="8"/>
      <c r="I230" s="3"/>
      <c r="J230" s="112"/>
      <c r="K230" s="8"/>
      <c r="L230" s="8"/>
      <c r="M230" s="8"/>
      <c r="N230" s="8"/>
      <c r="O230" s="8"/>
    </row>
    <row r="231" spans="1:15" x14ac:dyDescent="0.25">
      <c r="A231" s="112"/>
      <c r="B231" s="125"/>
      <c r="C231" s="28" t="s">
        <v>0</v>
      </c>
      <c r="D231" s="8"/>
      <c r="E231" s="8"/>
      <c r="F231" s="8"/>
      <c r="G231" s="8"/>
      <c r="H231" s="8"/>
      <c r="I231" s="3"/>
      <c r="J231" s="113"/>
      <c r="K231" s="8"/>
      <c r="L231" s="8"/>
      <c r="M231" s="8"/>
      <c r="N231" s="8"/>
      <c r="O231" s="8"/>
    </row>
    <row r="232" spans="1:15" x14ac:dyDescent="0.25">
      <c r="A232" s="111">
        <v>44</v>
      </c>
      <c r="B232" s="123" t="s">
        <v>109</v>
      </c>
      <c r="C232" s="2" t="s">
        <v>22</v>
      </c>
      <c r="D232" s="8"/>
      <c r="E232" s="8"/>
      <c r="F232" s="8"/>
      <c r="G232" s="8"/>
      <c r="H232" s="8"/>
      <c r="I232" s="2">
        <f>SUM(I233:I236)</f>
        <v>0</v>
      </c>
      <c r="J232" s="111" t="s">
        <v>22</v>
      </c>
      <c r="K232" s="8"/>
      <c r="L232" s="8"/>
      <c r="M232" s="8"/>
      <c r="N232" s="8"/>
      <c r="O232" s="8"/>
    </row>
    <row r="233" spans="1:15" x14ac:dyDescent="0.25">
      <c r="A233" s="112"/>
      <c r="B233" s="124"/>
      <c r="C233" s="17" t="s">
        <v>23</v>
      </c>
      <c r="D233" s="8"/>
      <c r="E233" s="8"/>
      <c r="F233" s="8"/>
      <c r="G233" s="8"/>
      <c r="H233" s="8"/>
      <c r="I233" s="3"/>
      <c r="J233" s="112"/>
      <c r="K233" s="8"/>
      <c r="L233" s="8"/>
      <c r="M233" s="8"/>
      <c r="N233" s="8"/>
      <c r="O233" s="8"/>
    </row>
    <row r="234" spans="1:15" x14ac:dyDescent="0.25">
      <c r="A234" s="112"/>
      <c r="B234" s="124"/>
      <c r="C234" s="17" t="s">
        <v>24</v>
      </c>
      <c r="D234" s="8"/>
      <c r="E234" s="8"/>
      <c r="F234" s="8"/>
      <c r="G234" s="8"/>
      <c r="H234" s="8"/>
      <c r="I234" s="3"/>
      <c r="J234" s="112"/>
      <c r="K234" s="8"/>
      <c r="L234" s="8"/>
      <c r="M234" s="8"/>
      <c r="N234" s="8"/>
      <c r="O234" s="8"/>
    </row>
    <row r="235" spans="1:15" x14ac:dyDescent="0.25">
      <c r="A235" s="112"/>
      <c r="B235" s="124"/>
      <c r="C235" s="19" t="s">
        <v>25</v>
      </c>
      <c r="D235" s="8"/>
      <c r="E235" s="8"/>
      <c r="F235" s="8"/>
      <c r="G235" s="8"/>
      <c r="H235" s="8"/>
      <c r="I235" s="3"/>
      <c r="J235" s="112"/>
      <c r="K235" s="8"/>
      <c r="L235" s="8"/>
      <c r="M235" s="8"/>
      <c r="N235" s="8"/>
      <c r="O235" s="8"/>
    </row>
    <row r="236" spans="1:15" x14ac:dyDescent="0.25">
      <c r="A236" s="112"/>
      <c r="B236" s="125"/>
      <c r="C236" s="28" t="s">
        <v>0</v>
      </c>
      <c r="D236" s="8"/>
      <c r="E236" s="8"/>
      <c r="F236" s="8"/>
      <c r="G236" s="8"/>
      <c r="H236" s="8"/>
      <c r="I236" s="3"/>
      <c r="J236" s="113"/>
      <c r="K236" s="8"/>
      <c r="L236" s="8"/>
      <c r="M236" s="8"/>
      <c r="N236" s="8"/>
      <c r="O236" s="8"/>
    </row>
    <row r="237" spans="1:15" x14ac:dyDescent="0.25">
      <c r="A237" s="111">
        <v>45</v>
      </c>
      <c r="B237" s="123" t="s">
        <v>110</v>
      </c>
      <c r="C237" s="2" t="s">
        <v>22</v>
      </c>
      <c r="D237" s="8"/>
      <c r="E237" s="8"/>
      <c r="F237" s="8"/>
      <c r="G237" s="8"/>
      <c r="H237" s="8"/>
      <c r="I237" s="2">
        <f>SUM(I238:I241)</f>
        <v>0</v>
      </c>
      <c r="J237" s="111" t="s">
        <v>22</v>
      </c>
      <c r="K237" s="8"/>
      <c r="L237" s="8"/>
      <c r="M237" s="8"/>
      <c r="N237" s="8"/>
      <c r="O237" s="8"/>
    </row>
    <row r="238" spans="1:15" x14ac:dyDescent="0.25">
      <c r="A238" s="112"/>
      <c r="B238" s="124"/>
      <c r="C238" s="17" t="s">
        <v>23</v>
      </c>
      <c r="D238" s="8"/>
      <c r="E238" s="8"/>
      <c r="F238" s="8"/>
      <c r="G238" s="8"/>
      <c r="H238" s="8"/>
      <c r="I238" s="3"/>
      <c r="J238" s="112"/>
      <c r="K238" s="8"/>
      <c r="L238" s="8"/>
      <c r="M238" s="8"/>
      <c r="N238" s="8"/>
      <c r="O238" s="8"/>
    </row>
    <row r="239" spans="1:15" x14ac:dyDescent="0.25">
      <c r="A239" s="112"/>
      <c r="B239" s="124"/>
      <c r="C239" s="17" t="s">
        <v>24</v>
      </c>
      <c r="D239" s="8"/>
      <c r="E239" s="8"/>
      <c r="F239" s="8"/>
      <c r="G239" s="8"/>
      <c r="H239" s="8"/>
      <c r="I239" s="3"/>
      <c r="J239" s="112"/>
      <c r="K239" s="8"/>
      <c r="L239" s="8"/>
      <c r="M239" s="8"/>
      <c r="N239" s="8"/>
      <c r="O239" s="8"/>
    </row>
    <row r="240" spans="1:15" x14ac:dyDescent="0.25">
      <c r="A240" s="112"/>
      <c r="B240" s="124"/>
      <c r="C240" s="19" t="s">
        <v>25</v>
      </c>
      <c r="D240" s="8"/>
      <c r="E240" s="8"/>
      <c r="F240" s="8"/>
      <c r="G240" s="8"/>
      <c r="H240" s="8"/>
      <c r="I240" s="3"/>
      <c r="J240" s="112"/>
      <c r="K240" s="8"/>
      <c r="L240" s="8"/>
      <c r="M240" s="8"/>
      <c r="N240" s="8"/>
      <c r="O240" s="8"/>
    </row>
    <row r="241" spans="1:15" x14ac:dyDescent="0.25">
      <c r="A241" s="112"/>
      <c r="B241" s="125"/>
      <c r="C241" s="28" t="s">
        <v>0</v>
      </c>
      <c r="D241" s="8"/>
      <c r="E241" s="8"/>
      <c r="F241" s="8"/>
      <c r="G241" s="8"/>
      <c r="H241" s="8"/>
      <c r="I241" s="3"/>
      <c r="J241" s="113"/>
      <c r="K241" s="8"/>
      <c r="L241" s="8"/>
      <c r="M241" s="8"/>
      <c r="N241" s="8"/>
      <c r="O241" s="8"/>
    </row>
    <row r="242" spans="1:15" x14ac:dyDescent="0.25">
      <c r="A242" s="111">
        <v>46</v>
      </c>
      <c r="B242" s="123" t="s">
        <v>111</v>
      </c>
      <c r="C242" s="2" t="s">
        <v>22</v>
      </c>
      <c r="D242" s="8"/>
      <c r="E242" s="8"/>
      <c r="F242" s="8"/>
      <c r="G242" s="8"/>
      <c r="H242" s="8"/>
      <c r="I242" s="2">
        <f>SUM(I243:I246)</f>
        <v>0</v>
      </c>
      <c r="J242" s="111" t="s">
        <v>22</v>
      </c>
      <c r="K242" s="8"/>
      <c r="L242" s="8"/>
      <c r="M242" s="8"/>
      <c r="N242" s="8"/>
      <c r="O242" s="8"/>
    </row>
    <row r="243" spans="1:15" x14ac:dyDescent="0.25">
      <c r="A243" s="112"/>
      <c r="B243" s="124"/>
      <c r="C243" s="17" t="s">
        <v>23</v>
      </c>
      <c r="D243" s="8"/>
      <c r="E243" s="8"/>
      <c r="F243" s="8"/>
      <c r="G243" s="8"/>
      <c r="H243" s="8"/>
      <c r="I243" s="3"/>
      <c r="J243" s="112"/>
      <c r="K243" s="8"/>
      <c r="L243" s="8"/>
      <c r="M243" s="8"/>
      <c r="N243" s="8"/>
      <c r="O243" s="8"/>
    </row>
    <row r="244" spans="1:15" x14ac:dyDescent="0.25">
      <c r="A244" s="112"/>
      <c r="B244" s="124"/>
      <c r="C244" s="17" t="s">
        <v>24</v>
      </c>
      <c r="D244" s="8"/>
      <c r="E244" s="8"/>
      <c r="F244" s="8"/>
      <c r="G244" s="8"/>
      <c r="H244" s="8"/>
      <c r="I244" s="3"/>
      <c r="J244" s="112"/>
      <c r="K244" s="8"/>
      <c r="L244" s="8"/>
      <c r="M244" s="8"/>
      <c r="N244" s="8"/>
      <c r="O244" s="8"/>
    </row>
    <row r="245" spans="1:15" x14ac:dyDescent="0.25">
      <c r="A245" s="112"/>
      <c r="B245" s="124"/>
      <c r="C245" s="19" t="s">
        <v>25</v>
      </c>
      <c r="D245" s="8"/>
      <c r="E245" s="8"/>
      <c r="F245" s="8"/>
      <c r="G245" s="8"/>
      <c r="H245" s="8"/>
      <c r="I245" s="3"/>
      <c r="J245" s="112"/>
      <c r="K245" s="8"/>
      <c r="L245" s="8"/>
      <c r="M245" s="8"/>
      <c r="N245" s="8"/>
      <c r="O245" s="8"/>
    </row>
    <row r="246" spans="1:15" x14ac:dyDescent="0.25">
      <c r="A246" s="112"/>
      <c r="B246" s="125"/>
      <c r="C246" s="28" t="s">
        <v>0</v>
      </c>
      <c r="D246" s="8"/>
      <c r="E246" s="8"/>
      <c r="F246" s="8"/>
      <c r="G246" s="8"/>
      <c r="H246" s="8"/>
      <c r="I246" s="3"/>
      <c r="J246" s="113"/>
      <c r="K246" s="8"/>
      <c r="L246" s="8"/>
      <c r="M246" s="8"/>
      <c r="N246" s="8"/>
      <c r="O246" s="8"/>
    </row>
    <row r="247" spans="1:15" x14ac:dyDescent="0.25">
      <c r="A247" s="111">
        <v>47</v>
      </c>
      <c r="B247" s="123" t="s">
        <v>112</v>
      </c>
      <c r="C247" s="2" t="s">
        <v>22</v>
      </c>
      <c r="D247" s="8"/>
      <c r="E247" s="8"/>
      <c r="F247" s="8"/>
      <c r="G247" s="8"/>
      <c r="H247" s="8"/>
      <c r="I247" s="2">
        <f>SUM(I248:I251)</f>
        <v>0</v>
      </c>
      <c r="J247" s="111" t="s">
        <v>22</v>
      </c>
      <c r="K247" s="8"/>
      <c r="L247" s="8"/>
      <c r="M247" s="8"/>
      <c r="N247" s="8"/>
      <c r="O247" s="8"/>
    </row>
    <row r="248" spans="1:15" x14ac:dyDescent="0.25">
      <c r="A248" s="112"/>
      <c r="B248" s="124"/>
      <c r="C248" s="17" t="s">
        <v>23</v>
      </c>
      <c r="D248" s="8"/>
      <c r="E248" s="8"/>
      <c r="F248" s="8"/>
      <c r="G248" s="8"/>
      <c r="H248" s="8"/>
      <c r="I248" s="3">
        <v>0</v>
      </c>
      <c r="J248" s="112"/>
      <c r="K248" s="8"/>
      <c r="L248" s="8"/>
      <c r="M248" s="8"/>
      <c r="N248" s="8"/>
      <c r="O248" s="8"/>
    </row>
    <row r="249" spans="1:15" x14ac:dyDescent="0.25">
      <c r="A249" s="112"/>
      <c r="B249" s="124"/>
      <c r="C249" s="17" t="s">
        <v>24</v>
      </c>
      <c r="D249" s="8"/>
      <c r="E249" s="8"/>
      <c r="F249" s="8"/>
      <c r="G249" s="8"/>
      <c r="H249" s="8"/>
      <c r="I249" s="3">
        <v>0</v>
      </c>
      <c r="J249" s="112"/>
      <c r="K249" s="8"/>
      <c r="L249" s="8"/>
      <c r="M249" s="8"/>
      <c r="N249" s="8"/>
      <c r="O249" s="8"/>
    </row>
    <row r="250" spans="1:15" x14ac:dyDescent="0.25">
      <c r="A250" s="112"/>
      <c r="B250" s="124"/>
      <c r="C250" s="19" t="s">
        <v>25</v>
      </c>
      <c r="D250" s="8"/>
      <c r="E250" s="8"/>
      <c r="F250" s="8"/>
      <c r="G250" s="8"/>
      <c r="H250" s="8"/>
      <c r="I250" s="3">
        <v>0</v>
      </c>
      <c r="J250" s="112"/>
      <c r="K250" s="8"/>
      <c r="L250" s="8"/>
      <c r="M250" s="8"/>
      <c r="N250" s="8"/>
      <c r="O250" s="8"/>
    </row>
    <row r="251" spans="1:15" x14ac:dyDescent="0.25">
      <c r="A251" s="112"/>
      <c r="B251" s="125"/>
      <c r="C251" s="28" t="s">
        <v>0</v>
      </c>
      <c r="D251" s="8"/>
      <c r="E251" s="8"/>
      <c r="F251" s="8"/>
      <c r="G251" s="8"/>
      <c r="H251" s="8"/>
      <c r="I251" s="3">
        <v>0</v>
      </c>
      <c r="J251" s="113"/>
      <c r="K251" s="8"/>
      <c r="L251" s="8"/>
      <c r="M251" s="8"/>
      <c r="N251" s="8"/>
      <c r="O251" s="8"/>
    </row>
    <row r="252" spans="1:15" x14ac:dyDescent="0.25">
      <c r="A252" s="111">
        <v>48</v>
      </c>
      <c r="B252" s="123" t="s">
        <v>113</v>
      </c>
      <c r="C252" s="2" t="s">
        <v>22</v>
      </c>
      <c r="D252" s="7" t="s">
        <v>53</v>
      </c>
      <c r="E252" s="7" t="s">
        <v>54</v>
      </c>
      <c r="F252" s="7" t="s">
        <v>55</v>
      </c>
      <c r="G252" s="7" t="s">
        <v>131</v>
      </c>
      <c r="H252" s="7" t="s">
        <v>61</v>
      </c>
      <c r="I252" s="2">
        <f>I253+I254+I255+I256</f>
        <v>0</v>
      </c>
      <c r="J252" s="111" t="s">
        <v>22</v>
      </c>
      <c r="K252" s="8"/>
      <c r="L252" s="8"/>
      <c r="M252" s="8"/>
      <c r="N252" s="8"/>
      <c r="O252" s="8"/>
    </row>
    <row r="253" spans="1:15" x14ac:dyDescent="0.25">
      <c r="A253" s="112"/>
      <c r="B253" s="124"/>
      <c r="C253" s="17" t="s">
        <v>23</v>
      </c>
      <c r="D253" s="8"/>
      <c r="E253" s="8"/>
      <c r="F253" s="8"/>
      <c r="G253" s="8"/>
      <c r="H253" s="8"/>
      <c r="I253" s="3">
        <v>0</v>
      </c>
      <c r="J253" s="112"/>
      <c r="K253" s="8"/>
      <c r="L253" s="8"/>
      <c r="M253" s="8"/>
      <c r="N253" s="8"/>
      <c r="O253" s="8"/>
    </row>
    <row r="254" spans="1:15" x14ac:dyDescent="0.25">
      <c r="A254" s="112"/>
      <c r="B254" s="124"/>
      <c r="C254" s="17" t="s">
        <v>24</v>
      </c>
      <c r="D254" s="8"/>
      <c r="E254" s="8"/>
      <c r="F254" s="8"/>
      <c r="G254" s="8"/>
      <c r="H254" s="8"/>
      <c r="I254" s="3">
        <v>0</v>
      </c>
      <c r="J254" s="112"/>
      <c r="K254" s="8"/>
      <c r="L254" s="8"/>
      <c r="M254" s="8"/>
      <c r="N254" s="8"/>
      <c r="O254" s="8"/>
    </row>
    <row r="255" spans="1:15" x14ac:dyDescent="0.25">
      <c r="A255" s="112"/>
      <c r="B255" s="124"/>
      <c r="C255" s="19" t="s">
        <v>25</v>
      </c>
      <c r="D255" s="8"/>
      <c r="E255" s="8"/>
      <c r="F255" s="8"/>
      <c r="G255" s="8"/>
      <c r="H255" s="8"/>
      <c r="I255" s="3">
        <v>0</v>
      </c>
      <c r="J255" s="112"/>
      <c r="K255" s="8"/>
      <c r="L255" s="8"/>
      <c r="M255" s="8"/>
      <c r="N255" s="8"/>
      <c r="O255" s="8"/>
    </row>
    <row r="256" spans="1:15" x14ac:dyDescent="0.25">
      <c r="A256" s="112"/>
      <c r="B256" s="125"/>
      <c r="C256" s="28" t="s">
        <v>0</v>
      </c>
      <c r="D256" s="8"/>
      <c r="E256" s="8"/>
      <c r="F256" s="8"/>
      <c r="G256" s="8"/>
      <c r="H256" s="8"/>
      <c r="I256" s="3">
        <v>0</v>
      </c>
      <c r="J256" s="113"/>
      <c r="K256" s="8"/>
      <c r="L256" s="8"/>
      <c r="M256" s="8"/>
      <c r="N256" s="8"/>
      <c r="O256" s="8"/>
    </row>
    <row r="257" spans="1:15" x14ac:dyDescent="0.25">
      <c r="A257" s="111">
        <v>49</v>
      </c>
      <c r="B257" s="123" t="s">
        <v>114</v>
      </c>
      <c r="C257" s="2" t="s">
        <v>22</v>
      </c>
      <c r="D257" s="7" t="s">
        <v>53</v>
      </c>
      <c r="E257" s="7" t="s">
        <v>54</v>
      </c>
      <c r="F257" s="7" t="s">
        <v>55</v>
      </c>
      <c r="G257" s="7" t="s">
        <v>130</v>
      </c>
      <c r="H257" s="7" t="s">
        <v>81</v>
      </c>
      <c r="I257" s="2">
        <f>I258+I259+I260+I261</f>
        <v>0</v>
      </c>
      <c r="J257" s="111" t="s">
        <v>22</v>
      </c>
      <c r="K257" s="8"/>
      <c r="L257" s="8"/>
      <c r="M257" s="8"/>
      <c r="N257" s="8"/>
      <c r="O257" s="8"/>
    </row>
    <row r="258" spans="1:15" x14ac:dyDescent="0.25">
      <c r="A258" s="112"/>
      <c r="B258" s="124"/>
      <c r="C258" s="17" t="s">
        <v>23</v>
      </c>
      <c r="D258" s="8"/>
      <c r="E258" s="8"/>
      <c r="F258" s="8"/>
      <c r="G258" s="8"/>
      <c r="H258" s="8"/>
      <c r="I258" s="3"/>
      <c r="J258" s="112"/>
      <c r="K258" s="8"/>
      <c r="L258" s="8"/>
      <c r="M258" s="8"/>
      <c r="N258" s="8"/>
      <c r="O258" s="8"/>
    </row>
    <row r="259" spans="1:15" x14ac:dyDescent="0.25">
      <c r="A259" s="112"/>
      <c r="B259" s="124"/>
      <c r="C259" s="17" t="s">
        <v>24</v>
      </c>
      <c r="D259" s="8"/>
      <c r="E259" s="8"/>
      <c r="F259" s="8"/>
      <c r="G259" s="8"/>
      <c r="H259" s="8"/>
      <c r="I259" s="3">
        <v>0</v>
      </c>
      <c r="J259" s="112"/>
      <c r="K259" s="8"/>
      <c r="L259" s="8"/>
      <c r="M259" s="8"/>
      <c r="N259" s="8"/>
      <c r="O259" s="8"/>
    </row>
    <row r="260" spans="1:15" x14ac:dyDescent="0.25">
      <c r="A260" s="112"/>
      <c r="B260" s="124"/>
      <c r="C260" s="19" t="s">
        <v>25</v>
      </c>
      <c r="D260" s="8"/>
      <c r="E260" s="8"/>
      <c r="F260" s="8"/>
      <c r="G260" s="8"/>
      <c r="H260" s="8"/>
      <c r="I260" s="3"/>
      <c r="J260" s="112"/>
      <c r="K260" s="8"/>
      <c r="L260" s="8"/>
      <c r="M260" s="8"/>
      <c r="N260" s="8"/>
      <c r="O260" s="8"/>
    </row>
    <row r="261" spans="1:15" x14ac:dyDescent="0.25">
      <c r="A261" s="112"/>
      <c r="B261" s="125"/>
      <c r="C261" s="28" t="s">
        <v>0</v>
      </c>
      <c r="D261" s="8"/>
      <c r="E261" s="8"/>
      <c r="F261" s="8"/>
      <c r="G261" s="8"/>
      <c r="H261" s="8"/>
      <c r="I261" s="3"/>
      <c r="J261" s="113"/>
      <c r="K261" s="8"/>
      <c r="L261" s="8"/>
      <c r="M261" s="8"/>
      <c r="N261" s="8"/>
      <c r="O261" s="8"/>
    </row>
    <row r="262" spans="1:15" x14ac:dyDescent="0.25">
      <c r="A262" s="111">
        <v>50</v>
      </c>
      <c r="B262" s="126" t="s">
        <v>115</v>
      </c>
      <c r="C262" s="2" t="s">
        <v>22</v>
      </c>
      <c r="D262" s="7" t="s">
        <v>53</v>
      </c>
      <c r="E262" s="7" t="s">
        <v>127</v>
      </c>
      <c r="F262" s="7" t="s">
        <v>55</v>
      </c>
      <c r="G262" s="7" t="s">
        <v>128</v>
      </c>
      <c r="H262" s="7" t="s">
        <v>129</v>
      </c>
      <c r="I262" s="2">
        <f>I263+I264+I265+I266</f>
        <v>237.6</v>
      </c>
      <c r="J262" s="111" t="s">
        <v>22</v>
      </c>
      <c r="K262" s="8"/>
      <c r="L262" s="8"/>
      <c r="M262" s="8"/>
      <c r="N262" s="8"/>
      <c r="O262" s="8"/>
    </row>
    <row r="263" spans="1:15" x14ac:dyDescent="0.25">
      <c r="A263" s="112"/>
      <c r="B263" s="127"/>
      <c r="C263" s="17" t="s">
        <v>23</v>
      </c>
      <c r="D263" s="8"/>
      <c r="E263" s="8"/>
      <c r="F263" s="8"/>
      <c r="G263" s="8"/>
      <c r="H263" s="8"/>
      <c r="I263" s="3">
        <f t="shared" ref="I263:I266" si="10">I268</f>
        <v>237.6</v>
      </c>
      <c r="J263" s="112"/>
      <c r="K263" s="8"/>
      <c r="L263" s="8"/>
      <c r="M263" s="8"/>
      <c r="N263" s="8"/>
      <c r="O263" s="8"/>
    </row>
    <row r="264" spans="1:15" x14ac:dyDescent="0.25">
      <c r="A264" s="112"/>
      <c r="B264" s="127"/>
      <c r="C264" s="17" t="s">
        <v>24</v>
      </c>
      <c r="D264" s="8"/>
      <c r="E264" s="8"/>
      <c r="F264" s="8"/>
      <c r="G264" s="8"/>
      <c r="H264" s="8"/>
      <c r="I264" s="3">
        <f t="shared" si="10"/>
        <v>0</v>
      </c>
      <c r="J264" s="112"/>
      <c r="K264" s="8"/>
      <c r="L264" s="8"/>
      <c r="M264" s="8"/>
      <c r="N264" s="8"/>
      <c r="O264" s="8"/>
    </row>
    <row r="265" spans="1:15" x14ac:dyDescent="0.25">
      <c r="A265" s="112"/>
      <c r="B265" s="127"/>
      <c r="C265" s="19" t="s">
        <v>25</v>
      </c>
      <c r="D265" s="8"/>
      <c r="E265" s="8"/>
      <c r="F265" s="8"/>
      <c r="G265" s="8"/>
      <c r="H265" s="8"/>
      <c r="I265" s="3">
        <f t="shared" si="10"/>
        <v>0</v>
      </c>
      <c r="J265" s="112"/>
      <c r="K265" s="8"/>
      <c r="L265" s="8"/>
      <c r="M265" s="8"/>
      <c r="N265" s="8"/>
      <c r="O265" s="8"/>
    </row>
    <row r="266" spans="1:15" x14ac:dyDescent="0.25">
      <c r="A266" s="112"/>
      <c r="B266" s="128"/>
      <c r="C266" s="28" t="s">
        <v>0</v>
      </c>
      <c r="D266" s="8"/>
      <c r="E266" s="8"/>
      <c r="F266" s="8"/>
      <c r="G266" s="8"/>
      <c r="H266" s="8"/>
      <c r="I266" s="3">
        <f t="shared" si="10"/>
        <v>0</v>
      </c>
      <c r="J266" s="113"/>
      <c r="K266" s="8"/>
      <c r="L266" s="8"/>
      <c r="M266" s="8"/>
      <c r="N266" s="8"/>
      <c r="O266" s="8"/>
    </row>
    <row r="267" spans="1:15" ht="37.5" x14ac:dyDescent="0.25">
      <c r="A267" s="111">
        <v>51</v>
      </c>
      <c r="B267" s="123" t="s">
        <v>116</v>
      </c>
      <c r="C267" s="2" t="s">
        <v>22</v>
      </c>
      <c r="D267" s="8"/>
      <c r="E267" s="8"/>
      <c r="F267" s="8"/>
      <c r="G267" s="8"/>
      <c r="H267" s="8"/>
      <c r="I267" s="2">
        <f>SUM(I268:I271)</f>
        <v>237.6</v>
      </c>
      <c r="J267" s="111" t="s">
        <v>22</v>
      </c>
      <c r="K267" s="8" t="s">
        <v>190</v>
      </c>
      <c r="L267" s="8" t="s">
        <v>191</v>
      </c>
      <c r="M267" s="8">
        <v>15</v>
      </c>
      <c r="N267" s="8">
        <v>15</v>
      </c>
      <c r="O267" s="8" t="s">
        <v>218</v>
      </c>
    </row>
    <row r="268" spans="1:15" x14ac:dyDescent="0.25">
      <c r="A268" s="112"/>
      <c r="B268" s="124"/>
      <c r="C268" s="17" t="s">
        <v>23</v>
      </c>
      <c r="D268" s="8"/>
      <c r="E268" s="8"/>
      <c r="F268" s="8"/>
      <c r="G268" s="8"/>
      <c r="H268" s="8"/>
      <c r="I268" s="3">
        <v>237.6</v>
      </c>
      <c r="J268" s="112"/>
      <c r="K268" s="8"/>
      <c r="L268" s="8"/>
      <c r="M268" s="8"/>
      <c r="N268" s="8"/>
      <c r="O268" s="8"/>
    </row>
    <row r="269" spans="1:15" x14ac:dyDescent="0.25">
      <c r="A269" s="112"/>
      <c r="B269" s="124"/>
      <c r="C269" s="17" t="s">
        <v>24</v>
      </c>
      <c r="D269" s="8"/>
      <c r="E269" s="8"/>
      <c r="F269" s="8"/>
      <c r="G269" s="8"/>
      <c r="H269" s="8"/>
      <c r="I269" s="3">
        <v>0</v>
      </c>
      <c r="J269" s="112"/>
      <c r="K269" s="8"/>
      <c r="L269" s="8"/>
      <c r="M269" s="8"/>
      <c r="N269" s="8"/>
      <c r="O269" s="8"/>
    </row>
    <row r="270" spans="1:15" x14ac:dyDescent="0.25">
      <c r="A270" s="112"/>
      <c r="B270" s="124"/>
      <c r="C270" s="19" t="s">
        <v>25</v>
      </c>
      <c r="D270" s="8"/>
      <c r="E270" s="8"/>
      <c r="F270" s="8"/>
      <c r="G270" s="8"/>
      <c r="H270" s="8"/>
      <c r="I270" s="3">
        <v>0</v>
      </c>
      <c r="J270" s="112"/>
      <c r="K270" s="8"/>
      <c r="L270" s="8"/>
      <c r="M270" s="8"/>
      <c r="N270" s="8"/>
      <c r="O270" s="8"/>
    </row>
    <row r="271" spans="1:15" x14ac:dyDescent="0.25">
      <c r="A271" s="112"/>
      <c r="B271" s="125"/>
      <c r="C271" s="28" t="s">
        <v>0</v>
      </c>
      <c r="D271" s="8"/>
      <c r="E271" s="8"/>
      <c r="F271" s="8"/>
      <c r="G271" s="8"/>
      <c r="H271" s="8"/>
      <c r="I271" s="3">
        <v>0</v>
      </c>
      <c r="J271" s="113"/>
      <c r="K271" s="8"/>
      <c r="L271" s="8"/>
      <c r="M271" s="8"/>
      <c r="N271" s="8"/>
      <c r="O271" s="8"/>
    </row>
    <row r="272" spans="1:15" x14ac:dyDescent="0.25">
      <c r="A272" s="111">
        <v>52</v>
      </c>
      <c r="B272" s="126" t="s">
        <v>117</v>
      </c>
      <c r="C272" s="2" t="s">
        <v>22</v>
      </c>
      <c r="D272" s="8"/>
      <c r="E272" s="8"/>
      <c r="F272" s="8"/>
      <c r="G272" s="8"/>
      <c r="H272" s="8"/>
      <c r="I272" s="2">
        <f>SUM(I273:I276)</f>
        <v>0</v>
      </c>
      <c r="J272" s="111" t="s">
        <v>22</v>
      </c>
      <c r="K272" s="8"/>
      <c r="L272" s="8"/>
      <c r="M272" s="8"/>
      <c r="N272" s="8"/>
      <c r="O272" s="8"/>
    </row>
    <row r="273" spans="1:15" x14ac:dyDescent="0.25">
      <c r="A273" s="112"/>
      <c r="B273" s="127"/>
      <c r="C273" s="17" t="s">
        <v>23</v>
      </c>
      <c r="D273" s="8"/>
      <c r="E273" s="8"/>
      <c r="F273" s="8"/>
      <c r="G273" s="8"/>
      <c r="H273" s="8"/>
      <c r="I273" s="3">
        <f>I278</f>
        <v>0</v>
      </c>
      <c r="J273" s="112"/>
      <c r="K273" s="8"/>
      <c r="L273" s="8"/>
      <c r="M273" s="8"/>
      <c r="N273" s="8"/>
      <c r="O273" s="8"/>
    </row>
    <row r="274" spans="1:15" x14ac:dyDescent="0.25">
      <c r="A274" s="112"/>
      <c r="B274" s="127"/>
      <c r="C274" s="17" t="s">
        <v>24</v>
      </c>
      <c r="D274" s="8"/>
      <c r="E274" s="8"/>
      <c r="F274" s="8"/>
      <c r="G274" s="8"/>
      <c r="H274" s="8"/>
      <c r="I274" s="3">
        <f t="shared" ref="I274:I276" si="11">I279</f>
        <v>0</v>
      </c>
      <c r="J274" s="112"/>
      <c r="K274" s="8"/>
      <c r="L274" s="8"/>
      <c r="M274" s="8"/>
      <c r="N274" s="8"/>
      <c r="O274" s="8"/>
    </row>
    <row r="275" spans="1:15" x14ac:dyDescent="0.25">
      <c r="A275" s="112"/>
      <c r="B275" s="127"/>
      <c r="C275" s="19" t="s">
        <v>25</v>
      </c>
      <c r="D275" s="8"/>
      <c r="E275" s="8"/>
      <c r="F275" s="8"/>
      <c r="G275" s="8"/>
      <c r="H275" s="8"/>
      <c r="I275" s="3">
        <f t="shared" si="11"/>
        <v>0</v>
      </c>
      <c r="J275" s="112"/>
      <c r="K275" s="8"/>
      <c r="L275" s="8"/>
      <c r="M275" s="8"/>
      <c r="N275" s="8"/>
      <c r="O275" s="8"/>
    </row>
    <row r="276" spans="1:15" x14ac:dyDescent="0.25">
      <c r="A276" s="112"/>
      <c r="B276" s="128"/>
      <c r="C276" s="28" t="s">
        <v>0</v>
      </c>
      <c r="D276" s="8"/>
      <c r="E276" s="8"/>
      <c r="F276" s="8"/>
      <c r="G276" s="8"/>
      <c r="H276" s="8"/>
      <c r="I276" s="3">
        <f t="shared" si="11"/>
        <v>0</v>
      </c>
      <c r="J276" s="113"/>
      <c r="K276" s="8"/>
      <c r="L276" s="8"/>
      <c r="M276" s="8"/>
      <c r="N276" s="8"/>
      <c r="O276" s="8"/>
    </row>
    <row r="277" spans="1:15" x14ac:dyDescent="0.25">
      <c r="A277" s="111">
        <v>53</v>
      </c>
      <c r="B277" s="126" t="s">
        <v>118</v>
      </c>
      <c r="C277" s="2" t="s">
        <v>22</v>
      </c>
      <c r="D277" s="8"/>
      <c r="E277" s="8"/>
      <c r="F277" s="8"/>
      <c r="G277" s="8"/>
      <c r="H277" s="8"/>
      <c r="I277" s="2">
        <f>SUM(I278:I281)</f>
        <v>0</v>
      </c>
      <c r="J277" s="111" t="s">
        <v>22</v>
      </c>
      <c r="K277" s="8"/>
      <c r="L277" s="8"/>
      <c r="M277" s="8"/>
      <c r="N277" s="8"/>
      <c r="O277" s="8"/>
    </row>
    <row r="278" spans="1:15" x14ac:dyDescent="0.25">
      <c r="A278" s="112"/>
      <c r="B278" s="127"/>
      <c r="C278" s="17" t="s">
        <v>23</v>
      </c>
      <c r="D278" s="8"/>
      <c r="E278" s="8"/>
      <c r="F278" s="8"/>
      <c r="G278" s="8"/>
      <c r="H278" s="8"/>
      <c r="I278" s="29"/>
      <c r="J278" s="112"/>
      <c r="K278" s="8"/>
      <c r="L278" s="8"/>
      <c r="M278" s="8"/>
      <c r="N278" s="8"/>
      <c r="O278" s="8"/>
    </row>
    <row r="279" spans="1:15" x14ac:dyDescent="0.25">
      <c r="A279" s="112"/>
      <c r="B279" s="127"/>
      <c r="C279" s="17" t="s">
        <v>24</v>
      </c>
      <c r="D279" s="8"/>
      <c r="E279" s="8"/>
      <c r="F279" s="8"/>
      <c r="G279" s="8"/>
      <c r="H279" s="8"/>
      <c r="I279" s="29"/>
      <c r="J279" s="112"/>
      <c r="K279" s="8"/>
      <c r="L279" s="8"/>
      <c r="M279" s="8"/>
      <c r="N279" s="8"/>
      <c r="O279" s="8"/>
    </row>
    <row r="280" spans="1:15" x14ac:dyDescent="0.25">
      <c r="A280" s="112"/>
      <c r="B280" s="127"/>
      <c r="C280" s="19" t="s">
        <v>25</v>
      </c>
      <c r="D280" s="8"/>
      <c r="E280" s="8"/>
      <c r="F280" s="8"/>
      <c r="G280" s="8"/>
      <c r="H280" s="8"/>
      <c r="I280" s="29"/>
      <c r="J280" s="112"/>
      <c r="K280" s="8"/>
      <c r="L280" s="8"/>
      <c r="M280" s="8"/>
      <c r="N280" s="8"/>
      <c r="O280" s="8"/>
    </row>
    <row r="281" spans="1:15" x14ac:dyDescent="0.25">
      <c r="A281" s="112"/>
      <c r="B281" s="128"/>
      <c r="C281" s="28" t="s">
        <v>0</v>
      </c>
      <c r="D281" s="8"/>
      <c r="E281" s="8"/>
      <c r="F281" s="8"/>
      <c r="G281" s="8"/>
      <c r="H281" s="8"/>
      <c r="I281" s="29"/>
      <c r="J281" s="113"/>
      <c r="K281" s="8"/>
      <c r="L281" s="8"/>
      <c r="M281" s="8"/>
      <c r="N281" s="8"/>
      <c r="O281" s="8"/>
    </row>
    <row r="282" spans="1:15" ht="37.5" customHeight="1" x14ac:dyDescent="0.25">
      <c r="A282" s="111">
        <v>54</v>
      </c>
      <c r="B282" s="126" t="s">
        <v>119</v>
      </c>
      <c r="C282" s="2" t="s">
        <v>22</v>
      </c>
      <c r="D282" s="8"/>
      <c r="E282" s="8"/>
      <c r="F282" s="8"/>
      <c r="G282" s="8"/>
      <c r="H282" s="8"/>
      <c r="I282" s="2">
        <f>I283+I284+I285+I286</f>
        <v>401376.50000000006</v>
      </c>
      <c r="J282" s="117" t="s">
        <v>136</v>
      </c>
      <c r="K282" s="8"/>
      <c r="L282" s="8"/>
      <c r="M282" s="8"/>
      <c r="N282" s="8"/>
      <c r="O282" s="8"/>
    </row>
    <row r="283" spans="1:15" x14ac:dyDescent="0.25">
      <c r="A283" s="112"/>
      <c r="B283" s="127"/>
      <c r="C283" s="17" t="s">
        <v>23</v>
      </c>
      <c r="D283" s="8"/>
      <c r="E283" s="8"/>
      <c r="F283" s="8"/>
      <c r="G283" s="8"/>
      <c r="H283" s="8"/>
      <c r="I283" s="2">
        <f t="shared" ref="I283:I286" si="12">I288+I293+I298++I303+I308+I313+I318</f>
        <v>0</v>
      </c>
      <c r="J283" s="118"/>
      <c r="K283" s="8"/>
      <c r="L283" s="8"/>
      <c r="M283" s="8"/>
      <c r="N283" s="8"/>
      <c r="O283" s="8"/>
    </row>
    <row r="284" spans="1:15" x14ac:dyDescent="0.25">
      <c r="A284" s="112"/>
      <c r="B284" s="127"/>
      <c r="C284" s="17" t="s">
        <v>24</v>
      </c>
      <c r="D284" s="8"/>
      <c r="E284" s="8"/>
      <c r="F284" s="8"/>
      <c r="G284" s="8"/>
      <c r="H284" s="8"/>
      <c r="I284" s="2">
        <f t="shared" si="12"/>
        <v>385476.60000000003</v>
      </c>
      <c r="J284" s="118"/>
      <c r="K284" s="8"/>
      <c r="L284" s="8"/>
      <c r="M284" s="8"/>
      <c r="N284" s="8"/>
      <c r="O284" s="8"/>
    </row>
    <row r="285" spans="1:15" x14ac:dyDescent="0.25">
      <c r="A285" s="112"/>
      <c r="B285" s="127"/>
      <c r="C285" s="19" t="s">
        <v>25</v>
      </c>
      <c r="D285" s="8"/>
      <c r="E285" s="8"/>
      <c r="F285" s="8"/>
      <c r="G285" s="8"/>
      <c r="H285" s="8"/>
      <c r="I285" s="2">
        <f t="shared" si="12"/>
        <v>0</v>
      </c>
      <c r="J285" s="118"/>
      <c r="K285" s="8"/>
      <c r="L285" s="8"/>
      <c r="M285" s="8"/>
      <c r="N285" s="8"/>
      <c r="O285" s="8"/>
    </row>
    <row r="286" spans="1:15" x14ac:dyDescent="0.25">
      <c r="A286" s="112"/>
      <c r="B286" s="128"/>
      <c r="C286" s="28" t="s">
        <v>0</v>
      </c>
      <c r="D286" s="8"/>
      <c r="E286" s="8"/>
      <c r="F286" s="8"/>
      <c r="G286" s="8"/>
      <c r="H286" s="8"/>
      <c r="I286" s="2">
        <f t="shared" si="12"/>
        <v>15899.9</v>
      </c>
      <c r="J286" s="119"/>
      <c r="K286" s="8"/>
      <c r="L286" s="8"/>
      <c r="M286" s="8"/>
      <c r="N286" s="8"/>
      <c r="O286" s="8"/>
    </row>
    <row r="287" spans="1:15" ht="112.5" x14ac:dyDescent="0.25">
      <c r="A287" s="111">
        <v>55</v>
      </c>
      <c r="B287" s="123" t="s">
        <v>120</v>
      </c>
      <c r="C287" s="2" t="s">
        <v>22</v>
      </c>
      <c r="D287" s="8"/>
      <c r="E287" s="8"/>
      <c r="F287" s="8"/>
      <c r="G287" s="8"/>
      <c r="H287" s="8"/>
      <c r="I287" s="6">
        <f>SUM(I288:I291)</f>
        <v>127238.8</v>
      </c>
      <c r="J287" s="117" t="s">
        <v>136</v>
      </c>
      <c r="K287" s="4" t="s">
        <v>220</v>
      </c>
      <c r="L287" s="4" t="s">
        <v>185</v>
      </c>
      <c r="M287" s="4">
        <v>90</v>
      </c>
      <c r="N287" s="4">
        <v>90</v>
      </c>
      <c r="O287" s="4" t="s">
        <v>218</v>
      </c>
    </row>
    <row r="288" spans="1:15" ht="93.75" x14ac:dyDescent="0.25">
      <c r="A288" s="112"/>
      <c r="B288" s="124"/>
      <c r="C288" s="17" t="s">
        <v>23</v>
      </c>
      <c r="D288" s="8"/>
      <c r="E288" s="8"/>
      <c r="F288" s="8"/>
      <c r="G288" s="8"/>
      <c r="H288" s="8"/>
      <c r="I288" s="3"/>
      <c r="J288" s="118"/>
      <c r="K288" s="30" t="s">
        <v>221</v>
      </c>
      <c r="L288" s="30" t="s">
        <v>185</v>
      </c>
      <c r="M288" s="30">
        <v>20</v>
      </c>
      <c r="N288" s="30">
        <v>85</v>
      </c>
      <c r="O288" s="4" t="s">
        <v>218</v>
      </c>
    </row>
    <row r="289" spans="1:15" ht="150" x14ac:dyDescent="0.25">
      <c r="A289" s="112"/>
      <c r="B289" s="124"/>
      <c r="C289" s="17" t="s">
        <v>24</v>
      </c>
      <c r="D289" s="8"/>
      <c r="E289" s="8"/>
      <c r="F289" s="8"/>
      <c r="G289" s="8"/>
      <c r="H289" s="8"/>
      <c r="I289" s="30">
        <v>116384.8</v>
      </c>
      <c r="J289" s="118"/>
      <c r="K289" s="4" t="s">
        <v>222</v>
      </c>
      <c r="L289" s="4" t="s">
        <v>201</v>
      </c>
      <c r="M289" s="4">
        <v>1</v>
      </c>
      <c r="N289" s="4">
        <v>1</v>
      </c>
      <c r="O289" s="4" t="s">
        <v>218</v>
      </c>
    </row>
    <row r="290" spans="1:15" ht="30.75" customHeight="1" x14ac:dyDescent="0.25">
      <c r="A290" s="112"/>
      <c r="B290" s="124"/>
      <c r="C290" s="19" t="s">
        <v>25</v>
      </c>
      <c r="D290" s="8"/>
      <c r="E290" s="8"/>
      <c r="F290" s="8"/>
      <c r="G290" s="8"/>
      <c r="H290" s="8"/>
      <c r="I290" s="4"/>
      <c r="J290" s="118"/>
      <c r="K290" s="8"/>
      <c r="L290" s="8"/>
      <c r="M290" s="8"/>
      <c r="N290" s="9"/>
      <c r="O290" s="1"/>
    </row>
    <row r="291" spans="1:15" x14ac:dyDescent="0.25">
      <c r="A291" s="112"/>
      <c r="B291" s="125"/>
      <c r="C291" s="28" t="s">
        <v>0</v>
      </c>
      <c r="D291" s="8"/>
      <c r="E291" s="8"/>
      <c r="F291" s="8"/>
      <c r="G291" s="8"/>
      <c r="H291" s="8"/>
      <c r="I291" s="78">
        <v>10854</v>
      </c>
      <c r="J291" s="119"/>
      <c r="K291" s="8"/>
      <c r="L291" s="8"/>
      <c r="M291" s="8"/>
      <c r="N291" s="8"/>
      <c r="O291" s="8"/>
    </row>
    <row r="292" spans="1:15" ht="75" x14ac:dyDescent="0.25">
      <c r="A292" s="111">
        <v>56</v>
      </c>
      <c r="B292" s="123" t="s">
        <v>121</v>
      </c>
      <c r="C292" s="2" t="s">
        <v>22</v>
      </c>
      <c r="D292" s="8"/>
      <c r="E292" s="8"/>
      <c r="F292" s="8"/>
      <c r="G292" s="8"/>
      <c r="H292" s="8"/>
      <c r="I292" s="6">
        <f>SUM(I293:I296)</f>
        <v>1072.3</v>
      </c>
      <c r="J292" s="117" t="s">
        <v>136</v>
      </c>
      <c r="K292" s="4" t="s">
        <v>223</v>
      </c>
      <c r="L292" s="4" t="s">
        <v>185</v>
      </c>
      <c r="M292" s="10">
        <v>0.02</v>
      </c>
      <c r="N292" s="10">
        <v>0.02</v>
      </c>
      <c r="O292" s="4" t="s">
        <v>218</v>
      </c>
    </row>
    <row r="293" spans="1:15" x14ac:dyDescent="0.25">
      <c r="A293" s="112"/>
      <c r="B293" s="124"/>
      <c r="C293" s="17" t="s">
        <v>23</v>
      </c>
      <c r="D293" s="8"/>
      <c r="E293" s="8"/>
      <c r="F293" s="8"/>
      <c r="G293" s="8"/>
      <c r="H293" s="8"/>
      <c r="I293" s="3"/>
      <c r="J293" s="118"/>
      <c r="K293" s="8"/>
      <c r="L293" s="8"/>
      <c r="M293" s="8"/>
      <c r="N293" s="10"/>
      <c r="O293" s="4"/>
    </row>
    <row r="294" spans="1:15" x14ac:dyDescent="0.25">
      <c r="A294" s="112"/>
      <c r="B294" s="124"/>
      <c r="C294" s="17" t="s">
        <v>24</v>
      </c>
      <c r="D294" s="8"/>
      <c r="E294" s="8"/>
      <c r="F294" s="8"/>
      <c r="G294" s="8"/>
      <c r="H294" s="8"/>
      <c r="I294" s="4">
        <v>72.3</v>
      </c>
      <c r="J294" s="118"/>
      <c r="K294" s="8"/>
      <c r="L294" s="8"/>
      <c r="M294" s="8"/>
      <c r="N294" s="8"/>
      <c r="O294" s="8"/>
    </row>
    <row r="295" spans="1:15" x14ac:dyDescent="0.25">
      <c r="A295" s="112"/>
      <c r="B295" s="124"/>
      <c r="C295" s="19" t="s">
        <v>25</v>
      </c>
      <c r="D295" s="8"/>
      <c r="E295" s="8"/>
      <c r="F295" s="8"/>
      <c r="G295" s="8"/>
      <c r="H295" s="8"/>
      <c r="I295" s="4"/>
      <c r="J295" s="118"/>
      <c r="K295" s="8"/>
      <c r="L295" s="8"/>
      <c r="M295" s="8"/>
      <c r="N295" s="8"/>
      <c r="O295" s="8"/>
    </row>
    <row r="296" spans="1:15" x14ac:dyDescent="0.25">
      <c r="A296" s="112"/>
      <c r="B296" s="125"/>
      <c r="C296" s="28" t="s">
        <v>0</v>
      </c>
      <c r="D296" s="8"/>
      <c r="E296" s="8"/>
      <c r="F296" s="8"/>
      <c r="G296" s="8"/>
      <c r="H296" s="8"/>
      <c r="I296" s="78">
        <v>1000</v>
      </c>
      <c r="J296" s="119"/>
      <c r="K296" s="8"/>
      <c r="L296" s="8"/>
      <c r="M296" s="8"/>
      <c r="N296" s="8"/>
      <c r="O296" s="8"/>
    </row>
    <row r="297" spans="1:15" ht="75" x14ac:dyDescent="0.25">
      <c r="A297" s="111">
        <v>57</v>
      </c>
      <c r="B297" s="123" t="s">
        <v>122</v>
      </c>
      <c r="C297" s="2" t="s">
        <v>22</v>
      </c>
      <c r="D297" s="8"/>
      <c r="E297" s="8"/>
      <c r="F297" s="8"/>
      <c r="G297" s="8"/>
      <c r="H297" s="8"/>
      <c r="I297" s="6">
        <f>SUM(I298:I301)</f>
        <v>20507.7</v>
      </c>
      <c r="J297" s="117" t="s">
        <v>136</v>
      </c>
      <c r="K297" s="11" t="s">
        <v>196</v>
      </c>
      <c r="L297" s="11" t="s">
        <v>219</v>
      </c>
      <c r="M297" s="11">
        <v>3</v>
      </c>
      <c r="N297" s="31">
        <v>3</v>
      </c>
      <c r="O297" s="4" t="s">
        <v>218</v>
      </c>
    </row>
    <row r="298" spans="1:15" ht="112.5" x14ac:dyDescent="0.25">
      <c r="A298" s="112"/>
      <c r="B298" s="124"/>
      <c r="C298" s="17" t="s">
        <v>23</v>
      </c>
      <c r="D298" s="8"/>
      <c r="E298" s="8"/>
      <c r="F298" s="8"/>
      <c r="G298" s="8"/>
      <c r="H298" s="8"/>
      <c r="I298" s="3"/>
      <c r="J298" s="118"/>
      <c r="K298" s="4" t="s">
        <v>193</v>
      </c>
      <c r="L298" s="4" t="s">
        <v>201</v>
      </c>
      <c r="M298" s="4">
        <v>4</v>
      </c>
      <c r="N298" s="4">
        <v>2</v>
      </c>
      <c r="O298" s="4" t="s">
        <v>234</v>
      </c>
    </row>
    <row r="299" spans="1:15" x14ac:dyDescent="0.25">
      <c r="A299" s="112"/>
      <c r="B299" s="124"/>
      <c r="C299" s="17" t="s">
        <v>24</v>
      </c>
      <c r="D299" s="8"/>
      <c r="E299" s="8"/>
      <c r="F299" s="8"/>
      <c r="G299" s="8"/>
      <c r="H299" s="8"/>
      <c r="I299" s="4">
        <v>19596.900000000001</v>
      </c>
      <c r="J299" s="118"/>
      <c r="K299" s="4"/>
      <c r="L299" s="4"/>
      <c r="M299" s="4"/>
      <c r="N299" s="4"/>
      <c r="O299" s="4"/>
    </row>
    <row r="300" spans="1:15" x14ac:dyDescent="0.25">
      <c r="A300" s="112"/>
      <c r="B300" s="124"/>
      <c r="C300" s="19" t="s">
        <v>25</v>
      </c>
      <c r="D300" s="8"/>
      <c r="E300" s="8"/>
      <c r="F300" s="8"/>
      <c r="G300" s="8"/>
      <c r="H300" s="8"/>
      <c r="I300" s="4"/>
      <c r="J300" s="118"/>
      <c r="K300" s="4" t="s">
        <v>194</v>
      </c>
      <c r="L300" s="4" t="s">
        <v>185</v>
      </c>
      <c r="M300" s="4">
        <v>815</v>
      </c>
      <c r="N300" s="4">
        <v>815</v>
      </c>
      <c r="O300" s="4" t="s">
        <v>218</v>
      </c>
    </row>
    <row r="301" spans="1:15" ht="93.75" x14ac:dyDescent="0.25">
      <c r="A301" s="112"/>
      <c r="B301" s="125"/>
      <c r="C301" s="28" t="s">
        <v>0</v>
      </c>
      <c r="D301" s="8"/>
      <c r="E301" s="8"/>
      <c r="F301" s="8"/>
      <c r="G301" s="8"/>
      <c r="H301" s="8"/>
      <c r="I301" s="78">
        <v>910.8</v>
      </c>
      <c r="J301" s="119"/>
      <c r="K301" s="4" t="s">
        <v>195</v>
      </c>
      <c r="L301" s="4" t="s">
        <v>201</v>
      </c>
      <c r="M301" s="4">
        <v>5</v>
      </c>
      <c r="N301" s="4">
        <v>0</v>
      </c>
      <c r="O301" s="4" t="s">
        <v>233</v>
      </c>
    </row>
    <row r="302" spans="1:15" ht="37.5" x14ac:dyDescent="0.25">
      <c r="A302" s="111">
        <v>58</v>
      </c>
      <c r="B302" s="123" t="s">
        <v>123</v>
      </c>
      <c r="C302" s="2" t="s">
        <v>22</v>
      </c>
      <c r="D302" s="8"/>
      <c r="E302" s="8"/>
      <c r="F302" s="8"/>
      <c r="G302" s="8"/>
      <c r="H302" s="8"/>
      <c r="I302" s="6">
        <f>SUM(I303:I306)</f>
        <v>219240.8</v>
      </c>
      <c r="J302" s="117" t="s">
        <v>136</v>
      </c>
      <c r="K302" s="4" t="s">
        <v>197</v>
      </c>
      <c r="L302" s="11" t="s">
        <v>224</v>
      </c>
      <c r="M302" s="4">
        <v>37000</v>
      </c>
      <c r="N302" s="4">
        <v>37000</v>
      </c>
      <c r="O302" s="4" t="s">
        <v>218</v>
      </c>
    </row>
    <row r="303" spans="1:15" ht="37.5" x14ac:dyDescent="0.25">
      <c r="A303" s="112"/>
      <c r="B303" s="124"/>
      <c r="C303" s="17" t="s">
        <v>23</v>
      </c>
      <c r="D303" s="8"/>
      <c r="E303" s="8"/>
      <c r="F303" s="8"/>
      <c r="G303" s="8"/>
      <c r="H303" s="8"/>
      <c r="I303" s="3"/>
      <c r="J303" s="118"/>
      <c r="K303" s="4" t="s">
        <v>198</v>
      </c>
      <c r="L303" s="4" t="s">
        <v>225</v>
      </c>
      <c r="M303" s="4">
        <v>3</v>
      </c>
      <c r="N303" s="4">
        <v>3</v>
      </c>
      <c r="O303" s="4" t="s">
        <v>218</v>
      </c>
    </row>
    <row r="304" spans="1:15" x14ac:dyDescent="0.25">
      <c r="A304" s="112"/>
      <c r="B304" s="124"/>
      <c r="C304" s="17" t="s">
        <v>24</v>
      </c>
      <c r="D304" s="8"/>
      <c r="E304" s="8"/>
      <c r="F304" s="8"/>
      <c r="G304" s="8"/>
      <c r="H304" s="8"/>
      <c r="I304" s="4">
        <v>216332.9</v>
      </c>
      <c r="J304" s="118"/>
      <c r="K304" s="8"/>
      <c r="L304" s="8"/>
      <c r="M304" s="8"/>
      <c r="N304" s="8"/>
      <c r="O304" s="8"/>
    </row>
    <row r="305" spans="1:15" x14ac:dyDescent="0.25">
      <c r="A305" s="112"/>
      <c r="B305" s="124"/>
      <c r="C305" s="19" t="s">
        <v>25</v>
      </c>
      <c r="D305" s="8"/>
      <c r="E305" s="8"/>
      <c r="F305" s="8"/>
      <c r="G305" s="8"/>
      <c r="H305" s="8"/>
      <c r="I305" s="4"/>
      <c r="J305" s="118"/>
      <c r="K305" s="8"/>
      <c r="L305" s="8"/>
      <c r="M305" s="8"/>
      <c r="N305" s="8"/>
      <c r="O305" s="8"/>
    </row>
    <row r="306" spans="1:15" x14ac:dyDescent="0.25">
      <c r="A306" s="112"/>
      <c r="B306" s="125"/>
      <c r="C306" s="28" t="s">
        <v>0</v>
      </c>
      <c r="D306" s="8"/>
      <c r="E306" s="8"/>
      <c r="F306" s="8"/>
      <c r="G306" s="8"/>
      <c r="H306" s="8"/>
      <c r="I306" s="78">
        <v>2907.9</v>
      </c>
      <c r="J306" s="119"/>
      <c r="K306" s="8"/>
      <c r="L306" s="8"/>
      <c r="M306" s="8"/>
      <c r="N306" s="8"/>
      <c r="O306" s="8"/>
    </row>
    <row r="307" spans="1:15" ht="93.75" x14ac:dyDescent="0.25">
      <c r="A307" s="111">
        <v>59</v>
      </c>
      <c r="B307" s="123" t="s">
        <v>124</v>
      </c>
      <c r="C307" s="2" t="s">
        <v>22</v>
      </c>
      <c r="D307" s="8"/>
      <c r="E307" s="8"/>
      <c r="F307" s="8"/>
      <c r="G307" s="8"/>
      <c r="H307" s="8"/>
      <c r="I307" s="6">
        <f>SUM(I308:I311)</f>
        <v>404</v>
      </c>
      <c r="J307" s="117" t="s">
        <v>136</v>
      </c>
      <c r="K307" s="4" t="s">
        <v>192</v>
      </c>
      <c r="L307" s="4" t="s">
        <v>199</v>
      </c>
      <c r="M307" s="4">
        <v>2</v>
      </c>
      <c r="N307" s="4">
        <v>3</v>
      </c>
      <c r="O307" s="4" t="s">
        <v>218</v>
      </c>
    </row>
    <row r="308" spans="1:15" x14ac:dyDescent="0.25">
      <c r="A308" s="112"/>
      <c r="B308" s="124"/>
      <c r="C308" s="17" t="s">
        <v>23</v>
      </c>
      <c r="D308" s="8"/>
      <c r="E308" s="8"/>
      <c r="F308" s="8"/>
      <c r="G308" s="8"/>
      <c r="H308" s="8"/>
      <c r="I308" s="3"/>
      <c r="J308" s="118"/>
      <c r="K308" s="8"/>
      <c r="L308" s="8"/>
      <c r="M308" s="8"/>
      <c r="N308" s="8"/>
      <c r="O308" s="8"/>
    </row>
    <row r="309" spans="1:15" x14ac:dyDescent="0.25">
      <c r="A309" s="112"/>
      <c r="B309" s="124"/>
      <c r="C309" s="17" t="s">
        <v>24</v>
      </c>
      <c r="D309" s="8"/>
      <c r="E309" s="8"/>
      <c r="F309" s="8"/>
      <c r="G309" s="8"/>
      <c r="H309" s="8"/>
      <c r="I309" s="4">
        <v>176.8</v>
      </c>
      <c r="J309" s="118"/>
      <c r="K309" s="8"/>
      <c r="L309" s="8"/>
      <c r="M309" s="8"/>
      <c r="N309" s="8"/>
      <c r="O309" s="8"/>
    </row>
    <row r="310" spans="1:15" x14ac:dyDescent="0.25">
      <c r="A310" s="112"/>
      <c r="B310" s="124"/>
      <c r="C310" s="19" t="s">
        <v>25</v>
      </c>
      <c r="D310" s="8"/>
      <c r="E310" s="8"/>
      <c r="F310" s="8"/>
      <c r="G310" s="8"/>
      <c r="H310" s="8"/>
      <c r="I310" s="3"/>
      <c r="J310" s="118"/>
      <c r="K310" s="8"/>
      <c r="L310" s="8"/>
      <c r="M310" s="8"/>
      <c r="N310" s="8"/>
      <c r="O310" s="8"/>
    </row>
    <row r="311" spans="1:15" x14ac:dyDescent="0.25">
      <c r="A311" s="112"/>
      <c r="B311" s="125"/>
      <c r="C311" s="28" t="s">
        <v>0</v>
      </c>
      <c r="D311" s="8"/>
      <c r="E311" s="8"/>
      <c r="F311" s="8"/>
      <c r="G311" s="8"/>
      <c r="H311" s="8"/>
      <c r="I311" s="78">
        <v>227.2</v>
      </c>
      <c r="J311" s="119"/>
      <c r="K311" s="8"/>
      <c r="L311" s="8"/>
      <c r="M311" s="8"/>
      <c r="N311" s="8"/>
      <c r="O311" s="8"/>
    </row>
    <row r="312" spans="1:15" ht="93.75" x14ac:dyDescent="0.25">
      <c r="A312" s="111">
        <v>60</v>
      </c>
      <c r="B312" s="123" t="s">
        <v>125</v>
      </c>
      <c r="C312" s="2" t="s">
        <v>22</v>
      </c>
      <c r="D312" s="8"/>
      <c r="E312" s="8"/>
      <c r="F312" s="8"/>
      <c r="G312" s="8"/>
      <c r="H312" s="8"/>
      <c r="I312" s="6">
        <f>I313+I314+I315+I316</f>
        <v>0</v>
      </c>
      <c r="J312" s="117" t="s">
        <v>136</v>
      </c>
      <c r="K312" s="4" t="s">
        <v>226</v>
      </c>
      <c r="L312" s="4" t="s">
        <v>199</v>
      </c>
      <c r="M312" s="4">
        <v>2</v>
      </c>
      <c r="N312" s="4">
        <v>2</v>
      </c>
      <c r="O312" s="4" t="s">
        <v>218</v>
      </c>
    </row>
    <row r="313" spans="1:15" ht="75" x14ac:dyDescent="0.25">
      <c r="A313" s="112"/>
      <c r="B313" s="124"/>
      <c r="C313" s="17" t="s">
        <v>23</v>
      </c>
      <c r="D313" s="8"/>
      <c r="E313" s="8"/>
      <c r="F313" s="8"/>
      <c r="G313" s="8"/>
      <c r="H313" s="8"/>
      <c r="I313" s="3"/>
      <c r="J313" s="118"/>
      <c r="K313" s="4" t="s">
        <v>200</v>
      </c>
      <c r="L313" s="4" t="s">
        <v>201</v>
      </c>
      <c r="M313" s="4">
        <v>29</v>
      </c>
      <c r="N313" s="4">
        <v>0</v>
      </c>
      <c r="O313" s="4" t="s">
        <v>232</v>
      </c>
    </row>
    <row r="314" spans="1:15" x14ac:dyDescent="0.25">
      <c r="A314" s="112"/>
      <c r="B314" s="124"/>
      <c r="C314" s="17" t="s">
        <v>24</v>
      </c>
      <c r="D314" s="8"/>
      <c r="E314" s="8"/>
      <c r="F314" s="8"/>
      <c r="G314" s="8"/>
      <c r="H314" s="8"/>
      <c r="I314" s="4"/>
      <c r="J314" s="118"/>
      <c r="K314" s="4"/>
      <c r="L314" s="4"/>
      <c r="M314" s="4"/>
      <c r="N314" s="4"/>
      <c r="O314" s="4"/>
    </row>
    <row r="315" spans="1:15" x14ac:dyDescent="0.25">
      <c r="A315" s="112"/>
      <c r="B315" s="124"/>
      <c r="C315" s="19" t="s">
        <v>25</v>
      </c>
      <c r="D315" s="8"/>
      <c r="E315" s="8"/>
      <c r="F315" s="8"/>
      <c r="G315" s="8"/>
      <c r="H315" s="8"/>
      <c r="I315" s="3"/>
      <c r="J315" s="118"/>
      <c r="K315" s="4"/>
      <c r="L315" s="4"/>
      <c r="M315" s="4"/>
      <c r="N315" s="4"/>
      <c r="O315" s="4"/>
    </row>
    <row r="316" spans="1:15" x14ac:dyDescent="0.25">
      <c r="A316" s="112"/>
      <c r="B316" s="125"/>
      <c r="C316" s="28" t="s">
        <v>0</v>
      </c>
      <c r="D316" s="27"/>
      <c r="E316" s="27"/>
      <c r="F316" s="27"/>
      <c r="G316" s="27"/>
      <c r="H316" s="27"/>
      <c r="I316" s="4"/>
      <c r="J316" s="119"/>
      <c r="K316" s="8"/>
      <c r="L316" s="8"/>
      <c r="M316" s="8"/>
      <c r="N316" s="8"/>
      <c r="O316" s="8"/>
    </row>
    <row r="317" spans="1:15" ht="56.25" x14ac:dyDescent="0.25">
      <c r="A317" s="111">
        <v>61</v>
      </c>
      <c r="B317" s="123" t="s">
        <v>126</v>
      </c>
      <c r="C317" s="2" t="s">
        <v>22</v>
      </c>
      <c r="D317" s="27"/>
      <c r="E317" s="27"/>
      <c r="F317" s="27"/>
      <c r="G317" s="27"/>
      <c r="H317" s="27"/>
      <c r="I317" s="6">
        <f>I318+I319+I320+I321</f>
        <v>32912.9</v>
      </c>
      <c r="J317" s="117" t="s">
        <v>136</v>
      </c>
      <c r="K317" s="4" t="s">
        <v>227</v>
      </c>
      <c r="L317" s="4" t="s">
        <v>185</v>
      </c>
      <c r="M317" s="4">
        <v>100</v>
      </c>
      <c r="N317" s="4">
        <v>100</v>
      </c>
      <c r="O317" s="4" t="s">
        <v>218</v>
      </c>
    </row>
    <row r="318" spans="1:15" x14ac:dyDescent="0.25">
      <c r="A318" s="112"/>
      <c r="B318" s="124"/>
      <c r="C318" s="17" t="s">
        <v>23</v>
      </c>
      <c r="D318" s="27"/>
      <c r="E318" s="27"/>
      <c r="F318" s="27"/>
      <c r="G318" s="27"/>
      <c r="H318" s="27"/>
      <c r="I318" s="3"/>
      <c r="J318" s="118"/>
      <c r="K318" s="8"/>
      <c r="L318" s="8"/>
      <c r="M318" s="8"/>
      <c r="N318" s="8"/>
      <c r="O318" s="8"/>
    </row>
    <row r="319" spans="1:15" x14ac:dyDescent="0.25">
      <c r="A319" s="112"/>
      <c r="B319" s="124"/>
      <c r="C319" s="17" t="s">
        <v>24</v>
      </c>
      <c r="D319" s="27"/>
      <c r="E319" s="27"/>
      <c r="F319" s="27"/>
      <c r="G319" s="27"/>
      <c r="H319" s="27"/>
      <c r="I319" s="30">
        <v>32912.9</v>
      </c>
      <c r="J319" s="118"/>
      <c r="K319" s="8"/>
      <c r="L319" s="8"/>
      <c r="M319" s="8"/>
      <c r="N319" s="8"/>
      <c r="O319" s="8"/>
    </row>
    <row r="320" spans="1:15" x14ac:dyDescent="0.25">
      <c r="A320" s="112"/>
      <c r="B320" s="124"/>
      <c r="C320" s="19" t="s">
        <v>25</v>
      </c>
      <c r="D320" s="27"/>
      <c r="E320" s="27"/>
      <c r="F320" s="27"/>
      <c r="G320" s="27"/>
      <c r="H320" s="27"/>
      <c r="I320" s="3"/>
      <c r="J320" s="118"/>
      <c r="K320" s="8"/>
      <c r="L320" s="8"/>
      <c r="M320" s="8"/>
      <c r="N320" s="8"/>
      <c r="O320" s="8"/>
    </row>
    <row r="321" spans="1:15" x14ac:dyDescent="0.25">
      <c r="A321" s="112"/>
      <c r="B321" s="125"/>
      <c r="C321" s="17" t="s">
        <v>0</v>
      </c>
      <c r="D321" s="27"/>
      <c r="E321" s="27"/>
      <c r="F321" s="27"/>
      <c r="G321" s="27"/>
      <c r="H321" s="27"/>
      <c r="I321" s="4"/>
      <c r="J321" s="119"/>
      <c r="K321" s="8"/>
      <c r="L321" s="8"/>
      <c r="M321" s="8"/>
      <c r="N321" s="8"/>
      <c r="O321" s="8"/>
    </row>
  </sheetData>
  <autoFilter ref="A4:O321" xr:uid="{00000000-0001-0000-0000-000000000000}">
    <filterColumn colId="12" showButton="0"/>
  </autoFilter>
  <mergeCells count="209">
    <mergeCell ref="M1:O1"/>
    <mergeCell ref="M2:O2"/>
    <mergeCell ref="O127:O128"/>
    <mergeCell ref="A7:A11"/>
    <mergeCell ref="B7:B11"/>
    <mergeCell ref="B12:B16"/>
    <mergeCell ref="A12:A16"/>
    <mergeCell ref="B17:B21"/>
    <mergeCell ref="D3:H3"/>
    <mergeCell ref="K3:N3"/>
    <mergeCell ref="M4:N4"/>
    <mergeCell ref="B32:B36"/>
    <mergeCell ref="A32:A36"/>
    <mergeCell ref="B37:B41"/>
    <mergeCell ref="A37:A41"/>
    <mergeCell ref="B42:B46"/>
    <mergeCell ref="B22:B26"/>
    <mergeCell ref="B27:B31"/>
    <mergeCell ref="A17:A21"/>
    <mergeCell ref="A22:A26"/>
    <mergeCell ref="A27:A31"/>
    <mergeCell ref="B72:B76"/>
    <mergeCell ref="B77:B81"/>
    <mergeCell ref="B82:B86"/>
    <mergeCell ref="A42:A46"/>
    <mergeCell ref="A47:A51"/>
    <mergeCell ref="A52:A56"/>
    <mergeCell ref="A57:A61"/>
    <mergeCell ref="A62:A66"/>
    <mergeCell ref="A67:A71"/>
    <mergeCell ref="A72:A76"/>
    <mergeCell ref="A77:A81"/>
    <mergeCell ref="A82:A86"/>
    <mergeCell ref="B47:B51"/>
    <mergeCell ref="B52:B56"/>
    <mergeCell ref="B57:B61"/>
    <mergeCell ref="B62:B66"/>
    <mergeCell ref="B67:B71"/>
    <mergeCell ref="B122:B128"/>
    <mergeCell ref="B129:B133"/>
    <mergeCell ref="B134:B138"/>
    <mergeCell ref="A112:A116"/>
    <mergeCell ref="A117:A121"/>
    <mergeCell ref="A122:A128"/>
    <mergeCell ref="B87:B91"/>
    <mergeCell ref="B92:B96"/>
    <mergeCell ref="B97:B101"/>
    <mergeCell ref="B102:B106"/>
    <mergeCell ref="B107:B111"/>
    <mergeCell ref="B112:B116"/>
    <mergeCell ref="B117:B121"/>
    <mergeCell ref="A87:A91"/>
    <mergeCell ref="A92:A96"/>
    <mergeCell ref="A97:A101"/>
    <mergeCell ref="A102:A106"/>
    <mergeCell ref="A107:A111"/>
    <mergeCell ref="A157:A161"/>
    <mergeCell ref="A162:A166"/>
    <mergeCell ref="B157:B161"/>
    <mergeCell ref="B162:B166"/>
    <mergeCell ref="B167:B171"/>
    <mergeCell ref="A129:A133"/>
    <mergeCell ref="A134:A138"/>
    <mergeCell ref="A139:A151"/>
    <mergeCell ref="A152:A156"/>
    <mergeCell ref="B139:B151"/>
    <mergeCell ref="B152:B156"/>
    <mergeCell ref="A187:A191"/>
    <mergeCell ref="B187:B191"/>
    <mergeCell ref="B192:B196"/>
    <mergeCell ref="B197:B201"/>
    <mergeCell ref="B202:B206"/>
    <mergeCell ref="B172:B176"/>
    <mergeCell ref="A167:A171"/>
    <mergeCell ref="A172:A176"/>
    <mergeCell ref="B177:B181"/>
    <mergeCell ref="B182:B186"/>
    <mergeCell ref="A177:A181"/>
    <mergeCell ref="A182:A186"/>
    <mergeCell ref="B217:B221"/>
    <mergeCell ref="B222:B226"/>
    <mergeCell ref="B227:B231"/>
    <mergeCell ref="B232:B236"/>
    <mergeCell ref="B237:B241"/>
    <mergeCell ref="B207:B211"/>
    <mergeCell ref="B212:B216"/>
    <mergeCell ref="A192:A196"/>
    <mergeCell ref="A197:A201"/>
    <mergeCell ref="A202:A206"/>
    <mergeCell ref="A207:A211"/>
    <mergeCell ref="A212:A216"/>
    <mergeCell ref="B302:B306"/>
    <mergeCell ref="B307:B311"/>
    <mergeCell ref="B312:B316"/>
    <mergeCell ref="B267:B271"/>
    <mergeCell ref="B272:B276"/>
    <mergeCell ref="B277:B281"/>
    <mergeCell ref="B282:B286"/>
    <mergeCell ref="B287:B291"/>
    <mergeCell ref="B242:B246"/>
    <mergeCell ref="B247:B251"/>
    <mergeCell ref="B252:B256"/>
    <mergeCell ref="B257:B261"/>
    <mergeCell ref="B262:B266"/>
    <mergeCell ref="A317:A321"/>
    <mergeCell ref="A292:A296"/>
    <mergeCell ref="A297:A301"/>
    <mergeCell ref="A302:A306"/>
    <mergeCell ref="A307:A311"/>
    <mergeCell ref="A312:A316"/>
    <mergeCell ref="B317:B321"/>
    <mergeCell ref="A217:A221"/>
    <mergeCell ref="A222:A226"/>
    <mergeCell ref="A227:A231"/>
    <mergeCell ref="A232:A236"/>
    <mergeCell ref="A237:A241"/>
    <mergeCell ref="A242:A246"/>
    <mergeCell ref="A247:A251"/>
    <mergeCell ref="A252:A256"/>
    <mergeCell ref="A257:A261"/>
    <mergeCell ref="A262:A266"/>
    <mergeCell ref="A267:A271"/>
    <mergeCell ref="A272:A276"/>
    <mergeCell ref="A277:A281"/>
    <mergeCell ref="A282:A286"/>
    <mergeCell ref="A287:A291"/>
    <mergeCell ref="B292:B296"/>
    <mergeCell ref="B297:B301"/>
    <mergeCell ref="O203:O206"/>
    <mergeCell ref="N203:N206"/>
    <mergeCell ref="M203:M206"/>
    <mergeCell ref="L203:L206"/>
    <mergeCell ref="K203:K206"/>
    <mergeCell ref="J202:J206"/>
    <mergeCell ref="J107:J111"/>
    <mergeCell ref="J112:J116"/>
    <mergeCell ref="J117:J121"/>
    <mergeCell ref="J122:J128"/>
    <mergeCell ref="J129:J133"/>
    <mergeCell ref="J134:J138"/>
    <mergeCell ref="O134:O138"/>
    <mergeCell ref="N134:N138"/>
    <mergeCell ref="M134:M138"/>
    <mergeCell ref="L134:L138"/>
    <mergeCell ref="K134:K138"/>
    <mergeCell ref="J139:J151"/>
    <mergeCell ref="J152:J156"/>
    <mergeCell ref="J207:J211"/>
    <mergeCell ref="J212:J216"/>
    <mergeCell ref="J217:J221"/>
    <mergeCell ref="J222:J226"/>
    <mergeCell ref="J227:J231"/>
    <mergeCell ref="J232:J236"/>
    <mergeCell ref="J237:J241"/>
    <mergeCell ref="J242:J246"/>
    <mergeCell ref="J247:J251"/>
    <mergeCell ref="J252:J256"/>
    <mergeCell ref="J257:J261"/>
    <mergeCell ref="J262:J266"/>
    <mergeCell ref="J267:J271"/>
    <mergeCell ref="J272:J276"/>
    <mergeCell ref="J277:J281"/>
    <mergeCell ref="J282:J286"/>
    <mergeCell ref="J287:J291"/>
    <mergeCell ref="J292:J296"/>
    <mergeCell ref="J297:J301"/>
    <mergeCell ref="J302:J306"/>
    <mergeCell ref="J307:J311"/>
    <mergeCell ref="J312:J316"/>
    <mergeCell ref="J317:J321"/>
    <mergeCell ref="J12:J16"/>
    <mergeCell ref="J17:J21"/>
    <mergeCell ref="J22:J26"/>
    <mergeCell ref="J27:J31"/>
    <mergeCell ref="J32:J36"/>
    <mergeCell ref="J37:J41"/>
    <mergeCell ref="J42:J46"/>
    <mergeCell ref="J47:J51"/>
    <mergeCell ref="J52:J56"/>
    <mergeCell ref="J57:J61"/>
    <mergeCell ref="J62:J66"/>
    <mergeCell ref="J67:J71"/>
    <mergeCell ref="J72:J76"/>
    <mergeCell ref="J77:J81"/>
    <mergeCell ref="J82:J86"/>
    <mergeCell ref="J87:J91"/>
    <mergeCell ref="J92:J96"/>
    <mergeCell ref="J97:J101"/>
    <mergeCell ref="J102:J106"/>
    <mergeCell ref="O9:O11"/>
    <mergeCell ref="J177:J181"/>
    <mergeCell ref="J182:J186"/>
    <mergeCell ref="J187:J191"/>
    <mergeCell ref="J192:J196"/>
    <mergeCell ref="J197:J201"/>
    <mergeCell ref="K9:K11"/>
    <mergeCell ref="L9:L11"/>
    <mergeCell ref="M9:M11"/>
    <mergeCell ref="N9:N11"/>
    <mergeCell ref="J157:J161"/>
    <mergeCell ref="K158:K161"/>
    <mergeCell ref="O158:O161"/>
    <mergeCell ref="N158:N161"/>
    <mergeCell ref="M158:M161"/>
    <mergeCell ref="L158:L161"/>
    <mergeCell ref="J162:J166"/>
    <mergeCell ref="J167:J171"/>
    <mergeCell ref="J172:J176"/>
    <mergeCell ref="J7:J11"/>
  </mergeCell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1FB8-8F1A-4E84-B584-F95FFDF025B1}">
  <dimension ref="A1:Q68"/>
  <sheetViews>
    <sheetView view="pageBreakPreview" topLeftCell="A4" zoomScale="60" zoomScaleNormal="80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G14" sqref="G14"/>
    </sheetView>
  </sheetViews>
  <sheetFormatPr defaultRowHeight="18.75" x14ac:dyDescent="0.3"/>
  <cols>
    <col min="1" max="1" width="60.5703125" style="33" customWidth="1"/>
    <col min="2" max="2" width="18" style="34" customWidth="1"/>
    <col min="3" max="3" width="17.5703125" style="34" customWidth="1"/>
    <col min="4" max="4" width="17.140625" style="34" customWidth="1"/>
    <col min="5" max="5" width="16.140625" style="34" customWidth="1"/>
    <col min="6" max="6" width="16.5703125" style="34" customWidth="1"/>
    <col min="7" max="7" width="18" style="34" customWidth="1"/>
    <col min="8" max="8" width="18.5703125" style="34" customWidth="1"/>
    <col min="9" max="9" width="14" style="35" customWidth="1"/>
    <col min="10" max="10" width="12.85546875" style="34" customWidth="1"/>
    <col min="11" max="11" width="14.140625" style="34" customWidth="1"/>
    <col min="12" max="12" width="14.85546875" style="34" customWidth="1"/>
    <col min="13" max="13" width="15.5703125" style="34" customWidth="1"/>
    <col min="14" max="14" width="23" style="34" customWidth="1"/>
    <col min="15" max="16" width="9.140625" style="36"/>
    <col min="17" max="17" width="10" style="36" bestFit="1" customWidth="1"/>
    <col min="18" max="18" width="10" style="36" customWidth="1"/>
    <col min="19" max="19" width="10" style="36" bestFit="1" customWidth="1"/>
    <col min="20" max="16384" width="9.140625" style="36"/>
  </cols>
  <sheetData>
    <row r="1" spans="1:17" x14ac:dyDescent="0.3">
      <c r="L1" s="133" t="s">
        <v>235</v>
      </c>
      <c r="M1" s="133"/>
      <c r="N1" s="133"/>
    </row>
    <row r="2" spans="1:17" x14ac:dyDescent="0.3">
      <c r="L2" s="134" t="s">
        <v>4</v>
      </c>
      <c r="M2" s="134"/>
      <c r="N2" s="134"/>
    </row>
    <row r="3" spans="1:17" x14ac:dyDescent="0.3">
      <c r="A3" s="135" t="s">
        <v>236</v>
      </c>
      <c r="B3" s="135" t="s">
        <v>237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 t="s">
        <v>238</v>
      </c>
    </row>
    <row r="4" spans="1:17" x14ac:dyDescent="0.3">
      <c r="A4" s="135"/>
      <c r="B4" s="132" t="s">
        <v>239</v>
      </c>
      <c r="C4" s="132"/>
      <c r="D4" s="135" t="s">
        <v>240</v>
      </c>
      <c r="E4" s="135"/>
      <c r="F4" s="135" t="s">
        <v>241</v>
      </c>
      <c r="G4" s="135"/>
      <c r="H4" s="135"/>
      <c r="I4" s="135"/>
      <c r="J4" s="135" t="s">
        <v>242</v>
      </c>
      <c r="K4" s="135"/>
      <c r="L4" s="135" t="s">
        <v>0</v>
      </c>
      <c r="M4" s="135"/>
      <c r="N4" s="135"/>
    </row>
    <row r="5" spans="1:17" x14ac:dyDescent="0.3">
      <c r="A5" s="135"/>
      <c r="B5" s="132"/>
      <c r="C5" s="132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7" ht="112.5" x14ac:dyDescent="0.3">
      <c r="A6" s="135"/>
      <c r="B6" s="37" t="s">
        <v>1</v>
      </c>
      <c r="C6" s="37" t="s">
        <v>2</v>
      </c>
      <c r="D6" s="37" t="s">
        <v>1</v>
      </c>
      <c r="E6" s="37" t="s">
        <v>2</v>
      </c>
      <c r="F6" s="37" t="s">
        <v>243</v>
      </c>
      <c r="G6" s="37" t="s">
        <v>244</v>
      </c>
      <c r="H6" s="37" t="s">
        <v>245</v>
      </c>
      <c r="I6" s="37" t="s">
        <v>246</v>
      </c>
      <c r="J6" s="37" t="s">
        <v>1</v>
      </c>
      <c r="K6" s="37" t="s">
        <v>2</v>
      </c>
      <c r="L6" s="37" t="s">
        <v>1</v>
      </c>
      <c r="M6" s="37" t="s">
        <v>2</v>
      </c>
      <c r="N6" s="135"/>
    </row>
    <row r="7" spans="1:17" s="34" customFormat="1" x14ac:dyDescent="0.3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/>
      <c r="G7" s="37">
        <v>7</v>
      </c>
      <c r="H7" s="37">
        <v>8</v>
      </c>
      <c r="I7" s="38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</row>
    <row r="8" spans="1:17" x14ac:dyDescent="0.3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7" ht="91.5" customHeight="1" x14ac:dyDescent="0.3">
      <c r="A9" s="39" t="s">
        <v>21</v>
      </c>
      <c r="B9" s="40">
        <f t="shared" ref="B9:M9" si="0">B10+B37+B42+B47+B57+B59+B60+B61</f>
        <v>1330484.8963500001</v>
      </c>
      <c r="C9" s="40">
        <f t="shared" si="0"/>
        <v>1330936.5369500001</v>
      </c>
      <c r="D9" s="40">
        <f t="shared" si="0"/>
        <v>666439.34</v>
      </c>
      <c r="E9" s="40">
        <f t="shared" si="0"/>
        <v>666439.34</v>
      </c>
      <c r="F9" s="40">
        <f t="shared" si="0"/>
        <v>546413.23152000003</v>
      </c>
      <c r="G9" s="40">
        <f t="shared" si="0"/>
        <v>546413.23152000003</v>
      </c>
      <c r="H9" s="40">
        <f t="shared" si="0"/>
        <v>540315.14434999996</v>
      </c>
      <c r="I9" s="40">
        <f t="shared" si="0"/>
        <v>537866.88495000009</v>
      </c>
      <c r="J9" s="40">
        <f t="shared" si="0"/>
        <v>0</v>
      </c>
      <c r="K9" s="40">
        <f t="shared" si="0"/>
        <v>0</v>
      </c>
      <c r="L9" s="40">
        <f t="shared" si="0"/>
        <v>123730.41200000001</v>
      </c>
      <c r="M9" s="40">
        <f t="shared" si="0"/>
        <v>126630.31200000001</v>
      </c>
      <c r="N9" s="41"/>
    </row>
    <row r="10" spans="1:17" ht="42" customHeight="1" x14ac:dyDescent="0.3">
      <c r="A10" s="42" t="s">
        <v>26</v>
      </c>
      <c r="B10" s="43">
        <f t="shared" ref="B10:M10" si="1">B11+B18+B36</f>
        <v>546217.99560000002</v>
      </c>
      <c r="C10" s="93">
        <f t="shared" si="1"/>
        <v>545908.39598000003</v>
      </c>
      <c r="D10" s="43">
        <f t="shared" si="1"/>
        <v>392396.74</v>
      </c>
      <c r="E10" s="43">
        <f t="shared" si="1"/>
        <v>392396.74</v>
      </c>
      <c r="F10" s="43">
        <f t="shared" si="1"/>
        <v>98902.341520000002</v>
      </c>
      <c r="G10" s="43">
        <f t="shared" si="1"/>
        <v>98902.341520000002</v>
      </c>
      <c r="H10" s="43">
        <f t="shared" si="1"/>
        <v>97033.843600000007</v>
      </c>
      <c r="I10" s="43">
        <f t="shared" si="1"/>
        <v>96724.243980000014</v>
      </c>
      <c r="J10" s="43">
        <f t="shared" si="1"/>
        <v>0</v>
      </c>
      <c r="K10" s="43">
        <f t="shared" si="1"/>
        <v>0</v>
      </c>
      <c r="L10" s="43">
        <f t="shared" si="1"/>
        <v>56787.412000000004</v>
      </c>
      <c r="M10" s="43">
        <f t="shared" si="1"/>
        <v>56787.412000000004</v>
      </c>
      <c r="N10" s="44"/>
    </row>
    <row r="11" spans="1:17" ht="51" customHeight="1" x14ac:dyDescent="0.3">
      <c r="A11" s="69" t="s">
        <v>27</v>
      </c>
      <c r="B11" s="4">
        <f t="shared" ref="B11:E11" si="2">SUM(B12:B17)</f>
        <v>35561</v>
      </c>
      <c r="C11" s="4">
        <f t="shared" si="2"/>
        <v>35561</v>
      </c>
      <c r="D11" s="4">
        <f t="shared" si="2"/>
        <v>0</v>
      </c>
      <c r="E11" s="4">
        <f t="shared" si="2"/>
        <v>0</v>
      </c>
      <c r="F11" s="4">
        <f>SUM(F12:F17)</f>
        <v>35561</v>
      </c>
      <c r="G11" s="4">
        <f t="shared" ref="G11:M11" si="3">SUM(G12:G17)</f>
        <v>35561</v>
      </c>
      <c r="H11" s="4">
        <f t="shared" si="3"/>
        <v>35561</v>
      </c>
      <c r="I11" s="4">
        <f t="shared" si="3"/>
        <v>35561</v>
      </c>
      <c r="J11" s="4">
        <f t="shared" si="3"/>
        <v>0</v>
      </c>
      <c r="K11" s="4">
        <f t="shared" si="3"/>
        <v>0</v>
      </c>
      <c r="L11" s="32">
        <f t="shared" si="3"/>
        <v>0</v>
      </c>
      <c r="M11" s="32">
        <f t="shared" si="3"/>
        <v>0</v>
      </c>
      <c r="N11" s="45"/>
    </row>
    <row r="12" spans="1:17" ht="36.75" customHeight="1" x14ac:dyDescent="0.3">
      <c r="A12" s="21" t="s">
        <v>28</v>
      </c>
      <c r="B12" s="3">
        <f>D12+H12+J12+L12</f>
        <v>4928</v>
      </c>
      <c r="C12" s="3">
        <f>E12+I12+K12+M12</f>
        <v>4928</v>
      </c>
      <c r="D12" s="70"/>
      <c r="E12" s="70"/>
      <c r="F12" s="70">
        <v>4928</v>
      </c>
      <c r="G12" s="70">
        <v>4928</v>
      </c>
      <c r="H12" s="70">
        <v>4928</v>
      </c>
      <c r="I12" s="70">
        <v>4928</v>
      </c>
      <c r="J12" s="70"/>
      <c r="K12" s="71"/>
      <c r="L12" s="48"/>
      <c r="M12" s="48"/>
      <c r="N12" s="48"/>
      <c r="O12" s="49"/>
      <c r="P12" s="49"/>
      <c r="Q12" s="49"/>
    </row>
    <row r="13" spans="1:17" ht="93.75" x14ac:dyDescent="0.3">
      <c r="A13" s="72" t="s">
        <v>29</v>
      </c>
      <c r="B13" s="3">
        <f t="shared" ref="B13:C17" si="4">D13+H13+J13+L13</f>
        <v>5720</v>
      </c>
      <c r="C13" s="3">
        <f t="shared" si="4"/>
        <v>5720</v>
      </c>
      <c r="D13" s="11"/>
      <c r="E13" s="70"/>
      <c r="F13" s="11">
        <v>5720</v>
      </c>
      <c r="G13" s="11">
        <v>5720</v>
      </c>
      <c r="H13" s="11">
        <v>5720</v>
      </c>
      <c r="I13" s="11">
        <v>5720</v>
      </c>
      <c r="J13" s="11"/>
      <c r="K13" s="73"/>
      <c r="L13" s="50"/>
      <c r="M13" s="50"/>
      <c r="N13" s="50"/>
    </row>
    <row r="14" spans="1:17" ht="51" customHeight="1" x14ac:dyDescent="0.3">
      <c r="A14" s="21" t="s">
        <v>30</v>
      </c>
      <c r="B14" s="3">
        <f t="shared" si="4"/>
        <v>10000</v>
      </c>
      <c r="C14" s="3">
        <f t="shared" si="4"/>
        <v>10000</v>
      </c>
      <c r="D14" s="70"/>
      <c r="E14" s="11"/>
      <c r="F14" s="11">
        <v>10000</v>
      </c>
      <c r="G14" s="11">
        <v>10000</v>
      </c>
      <c r="H14" s="11">
        <v>10000</v>
      </c>
      <c r="I14" s="11">
        <v>10000</v>
      </c>
      <c r="J14" s="11"/>
      <c r="K14" s="73"/>
      <c r="L14" s="50"/>
      <c r="M14" s="50"/>
      <c r="N14" s="50"/>
    </row>
    <row r="15" spans="1:17" ht="66.75" customHeight="1" x14ac:dyDescent="0.3">
      <c r="A15" s="21" t="s">
        <v>31</v>
      </c>
      <c r="B15" s="3">
        <f t="shared" si="4"/>
        <v>14913</v>
      </c>
      <c r="C15" s="3">
        <f t="shared" si="4"/>
        <v>14913</v>
      </c>
      <c r="D15" s="11"/>
      <c r="E15" s="11"/>
      <c r="F15" s="11">
        <v>14913</v>
      </c>
      <c r="G15" s="11">
        <v>14913</v>
      </c>
      <c r="H15" s="11">
        <v>14913</v>
      </c>
      <c r="I15" s="11">
        <v>14913</v>
      </c>
      <c r="J15" s="11"/>
      <c r="K15" s="73"/>
      <c r="L15" s="50"/>
      <c r="M15" s="50"/>
      <c r="N15" s="50"/>
    </row>
    <row r="16" spans="1:17" ht="112.5" x14ac:dyDescent="0.3">
      <c r="A16" s="21" t="s">
        <v>32</v>
      </c>
      <c r="B16" s="3">
        <f t="shared" si="4"/>
        <v>0</v>
      </c>
      <c r="C16" s="3">
        <f t="shared" si="4"/>
        <v>0</v>
      </c>
      <c r="D16" s="11"/>
      <c r="E16" s="70"/>
      <c r="F16" s="11"/>
      <c r="G16" s="11"/>
      <c r="H16" s="11"/>
      <c r="I16" s="11"/>
      <c r="J16" s="11"/>
      <c r="K16" s="73"/>
      <c r="L16" s="50"/>
      <c r="M16" s="50"/>
      <c r="N16" s="50"/>
    </row>
    <row r="17" spans="1:14" ht="24.75" customHeight="1" x14ac:dyDescent="0.3">
      <c r="A17" s="46" t="s">
        <v>33</v>
      </c>
      <c r="B17" s="47">
        <f t="shared" si="4"/>
        <v>0</v>
      </c>
      <c r="C17" s="47">
        <f t="shared" si="4"/>
        <v>0</v>
      </c>
      <c r="D17" s="37"/>
      <c r="E17" s="45"/>
      <c r="F17" s="37"/>
      <c r="G17" s="37"/>
      <c r="H17" s="37"/>
      <c r="I17" s="37"/>
      <c r="J17" s="37"/>
      <c r="K17" s="50"/>
      <c r="L17" s="50"/>
      <c r="M17" s="50"/>
      <c r="N17" s="50"/>
    </row>
    <row r="18" spans="1:14" ht="75" x14ac:dyDescent="0.3">
      <c r="A18" s="51" t="s">
        <v>34</v>
      </c>
      <c r="B18" s="44">
        <f t="shared" ref="B18:M18" si="5">SUM(B19:B35)</f>
        <v>413780.63208000001</v>
      </c>
      <c r="C18" s="44">
        <f t="shared" si="5"/>
        <v>413471.03246000002</v>
      </c>
      <c r="D18" s="44">
        <f t="shared" si="5"/>
        <v>302588.74</v>
      </c>
      <c r="E18" s="44">
        <f t="shared" si="5"/>
        <v>302588.74</v>
      </c>
      <c r="F18" s="44">
        <f t="shared" si="5"/>
        <v>62397.19</v>
      </c>
      <c r="G18" s="44">
        <f t="shared" si="5"/>
        <v>62397.19</v>
      </c>
      <c r="H18" s="44">
        <f t="shared" si="5"/>
        <v>60565.692080000008</v>
      </c>
      <c r="I18" s="44">
        <f t="shared" si="5"/>
        <v>60256.092460000007</v>
      </c>
      <c r="J18" s="44">
        <f t="shared" si="5"/>
        <v>0</v>
      </c>
      <c r="K18" s="44">
        <f t="shared" si="5"/>
        <v>0</v>
      </c>
      <c r="L18" s="44">
        <f t="shared" si="5"/>
        <v>50626.200000000004</v>
      </c>
      <c r="M18" s="44">
        <f t="shared" si="5"/>
        <v>50626.200000000004</v>
      </c>
      <c r="N18" s="52"/>
    </row>
    <row r="19" spans="1:14" ht="37.5" x14ac:dyDescent="0.3">
      <c r="A19" s="46" t="s">
        <v>35</v>
      </c>
      <c r="B19" s="47">
        <f t="shared" ref="B19:C37" si="6">D19+H19+J19+L19</f>
        <v>0</v>
      </c>
      <c r="C19" s="47">
        <f t="shared" si="6"/>
        <v>0</v>
      </c>
      <c r="D19" s="37"/>
      <c r="E19" s="37"/>
      <c r="F19" s="37"/>
      <c r="G19" s="37"/>
      <c r="H19" s="37"/>
      <c r="I19" s="32"/>
      <c r="J19" s="53"/>
      <c r="K19" s="50"/>
      <c r="L19" s="50"/>
      <c r="M19" s="50"/>
      <c r="N19" s="50"/>
    </row>
    <row r="20" spans="1:14" ht="168.75" x14ac:dyDescent="0.3">
      <c r="A20" s="74" t="s">
        <v>36</v>
      </c>
      <c r="B20" s="4">
        <f t="shared" si="6"/>
        <v>3000</v>
      </c>
      <c r="C20" s="4">
        <f t="shared" si="6"/>
        <v>3000</v>
      </c>
      <c r="D20" s="70"/>
      <c r="E20" s="11"/>
      <c r="F20" s="4">
        <v>3000</v>
      </c>
      <c r="G20" s="4">
        <v>3000</v>
      </c>
      <c r="H20" s="4">
        <v>3000</v>
      </c>
      <c r="I20" s="4">
        <v>3000</v>
      </c>
      <c r="J20" s="11"/>
      <c r="K20" s="73"/>
      <c r="L20" s="73"/>
      <c r="M20" s="73"/>
      <c r="N20" s="73"/>
    </row>
    <row r="21" spans="1:14" ht="27.75" customHeight="1" x14ac:dyDescent="0.3">
      <c r="A21" s="75" t="s">
        <v>37</v>
      </c>
      <c r="B21" s="3">
        <f t="shared" si="6"/>
        <v>200</v>
      </c>
      <c r="C21" s="3">
        <f t="shared" si="6"/>
        <v>200</v>
      </c>
      <c r="D21" s="11"/>
      <c r="E21" s="11"/>
      <c r="F21" s="11">
        <v>900</v>
      </c>
      <c r="G21" s="11">
        <v>900</v>
      </c>
      <c r="H21" s="11">
        <v>200</v>
      </c>
      <c r="I21" s="11">
        <v>200</v>
      </c>
      <c r="J21" s="11"/>
      <c r="K21" s="73"/>
      <c r="L21" s="73"/>
      <c r="M21" s="73"/>
      <c r="N21" s="73"/>
    </row>
    <row r="22" spans="1:14" ht="32.25" customHeight="1" x14ac:dyDescent="0.3">
      <c r="A22" s="21" t="s">
        <v>38</v>
      </c>
      <c r="B22" s="3">
        <f t="shared" si="6"/>
        <v>3000</v>
      </c>
      <c r="C22" s="3">
        <f t="shared" si="6"/>
        <v>3000</v>
      </c>
      <c r="D22" s="11"/>
      <c r="E22" s="11"/>
      <c r="F22" s="11">
        <v>3000</v>
      </c>
      <c r="G22" s="11">
        <v>3000</v>
      </c>
      <c r="H22" s="11">
        <v>3000</v>
      </c>
      <c r="I22" s="11">
        <v>3000</v>
      </c>
      <c r="J22" s="11"/>
      <c r="K22" s="73"/>
      <c r="L22" s="73"/>
      <c r="M22" s="73"/>
      <c r="N22" s="73"/>
    </row>
    <row r="23" spans="1:14" x14ac:dyDescent="0.3">
      <c r="A23" s="21" t="s">
        <v>39</v>
      </c>
      <c r="B23" s="3">
        <f t="shared" si="6"/>
        <v>651</v>
      </c>
      <c r="C23" s="3">
        <f t="shared" si="6"/>
        <v>651</v>
      </c>
      <c r="D23" s="11"/>
      <c r="E23" s="11"/>
      <c r="F23" s="4">
        <v>651</v>
      </c>
      <c r="G23" s="4">
        <v>651</v>
      </c>
      <c r="H23" s="4">
        <v>651</v>
      </c>
      <c r="I23" s="4">
        <v>651</v>
      </c>
      <c r="J23" s="11"/>
      <c r="K23" s="73"/>
      <c r="L23" s="73"/>
      <c r="M23" s="73"/>
      <c r="N23" s="73"/>
    </row>
    <row r="24" spans="1:14" ht="37.5" x14ac:dyDescent="0.3">
      <c r="A24" s="21" t="s">
        <v>40</v>
      </c>
      <c r="B24" s="3">
        <f t="shared" si="6"/>
        <v>6819.8797599999998</v>
      </c>
      <c r="C24" s="3">
        <f t="shared" si="6"/>
        <v>6819.8797599999998</v>
      </c>
      <c r="D24" s="4"/>
      <c r="E24" s="4"/>
      <c r="F24" s="4">
        <v>9670</v>
      </c>
      <c r="G24" s="4">
        <v>9670</v>
      </c>
      <c r="H24" s="76">
        <v>6819.8797599999998</v>
      </c>
      <c r="I24" s="76">
        <v>6819.8797599999998</v>
      </c>
      <c r="J24" s="11"/>
      <c r="K24" s="73"/>
      <c r="L24" s="73"/>
      <c r="M24" s="73"/>
      <c r="N24" s="73"/>
    </row>
    <row r="25" spans="1:14" ht="53.25" customHeight="1" x14ac:dyDescent="0.3">
      <c r="A25" s="74" t="s">
        <v>41</v>
      </c>
      <c r="B25" s="4">
        <f t="shared" si="6"/>
        <v>3001</v>
      </c>
      <c r="C25" s="4">
        <f t="shared" si="6"/>
        <v>3001</v>
      </c>
      <c r="D25" s="4"/>
      <c r="E25" s="4"/>
      <c r="F25" s="4">
        <v>3001</v>
      </c>
      <c r="G25" s="4">
        <v>3001</v>
      </c>
      <c r="H25" s="4">
        <v>3001</v>
      </c>
      <c r="I25" s="4">
        <v>3001</v>
      </c>
      <c r="J25" s="11"/>
      <c r="K25" s="73"/>
      <c r="L25" s="73"/>
      <c r="M25" s="73"/>
      <c r="N25" s="73"/>
    </row>
    <row r="26" spans="1:14" ht="37.5" x14ac:dyDescent="0.3">
      <c r="A26" s="77" t="s">
        <v>42</v>
      </c>
      <c r="B26" s="4">
        <f t="shared" si="6"/>
        <v>9737.6</v>
      </c>
      <c r="C26" s="4">
        <f t="shared" si="6"/>
        <v>9737.6</v>
      </c>
      <c r="D26" s="78"/>
      <c r="E26" s="78"/>
      <c r="F26" s="78">
        <v>7190.24</v>
      </c>
      <c r="G26" s="78">
        <v>7190.24</v>
      </c>
      <c r="H26" s="78">
        <v>9737.6</v>
      </c>
      <c r="I26" s="78">
        <v>9737.6</v>
      </c>
      <c r="J26" s="79"/>
      <c r="K26" s="79"/>
      <c r="L26" s="79"/>
      <c r="M26" s="79"/>
      <c r="N26" s="79"/>
    </row>
    <row r="27" spans="1:14" ht="76.5" customHeight="1" x14ac:dyDescent="0.3">
      <c r="A27" s="77" t="s">
        <v>43</v>
      </c>
      <c r="B27" s="4">
        <f t="shared" si="6"/>
        <v>4931.8999999999996</v>
      </c>
      <c r="C27" s="4">
        <f>E27+I27+K27+M27</f>
        <v>4931.8999999999996</v>
      </c>
      <c r="D27" s="78"/>
      <c r="E27" s="78"/>
      <c r="F27" s="78">
        <v>6000</v>
      </c>
      <c r="G27" s="78">
        <v>6000</v>
      </c>
      <c r="H27" s="76">
        <v>4931.8999999999996</v>
      </c>
      <c r="I27" s="76">
        <v>4931.8999999999996</v>
      </c>
      <c r="J27" s="79"/>
      <c r="K27" s="79"/>
      <c r="L27" s="79"/>
      <c r="M27" s="79"/>
      <c r="N27" s="79"/>
    </row>
    <row r="28" spans="1:14" ht="59.25" customHeight="1" x14ac:dyDescent="0.3">
      <c r="A28" s="77" t="s">
        <v>44</v>
      </c>
      <c r="B28" s="4">
        <f t="shared" si="6"/>
        <v>2429.5</v>
      </c>
      <c r="C28" s="4">
        <f t="shared" si="6"/>
        <v>2429.5</v>
      </c>
      <c r="D28" s="78"/>
      <c r="E28" s="78"/>
      <c r="F28" s="78">
        <v>2188</v>
      </c>
      <c r="G28" s="78">
        <v>2188</v>
      </c>
      <c r="H28" s="76">
        <v>2429.5</v>
      </c>
      <c r="I28" s="76">
        <v>2429.5</v>
      </c>
      <c r="J28" s="79"/>
      <c r="K28" s="79"/>
      <c r="L28" s="79"/>
      <c r="M28" s="79"/>
      <c r="N28" s="79"/>
    </row>
    <row r="29" spans="1:14" ht="23.25" customHeight="1" x14ac:dyDescent="0.3">
      <c r="A29" s="77" t="s">
        <v>45</v>
      </c>
      <c r="B29" s="3">
        <f t="shared" si="6"/>
        <v>4077</v>
      </c>
      <c r="C29" s="3">
        <f t="shared" si="6"/>
        <v>4077</v>
      </c>
      <c r="D29" s="79"/>
      <c r="E29" s="79"/>
      <c r="F29" s="79">
        <v>4077</v>
      </c>
      <c r="G29" s="79">
        <v>4077</v>
      </c>
      <c r="H29" s="79">
        <v>4077</v>
      </c>
      <c r="I29" s="80">
        <v>4077</v>
      </c>
      <c r="J29" s="79"/>
      <c r="K29" s="79"/>
      <c r="L29" s="79"/>
      <c r="M29" s="79"/>
      <c r="N29" s="79"/>
    </row>
    <row r="30" spans="1:14" ht="24.75" customHeight="1" x14ac:dyDescent="0.3">
      <c r="A30" s="77" t="s">
        <v>46</v>
      </c>
      <c r="B30" s="3">
        <f t="shared" si="6"/>
        <v>2678</v>
      </c>
      <c r="C30" s="3">
        <f t="shared" si="6"/>
        <v>2678</v>
      </c>
      <c r="D30" s="79"/>
      <c r="E30" s="79"/>
      <c r="F30" s="79">
        <v>2678</v>
      </c>
      <c r="G30" s="79">
        <v>2678</v>
      </c>
      <c r="H30" s="79">
        <v>2678</v>
      </c>
      <c r="I30" s="80">
        <v>2678</v>
      </c>
      <c r="J30" s="79"/>
      <c r="K30" s="79"/>
      <c r="L30" s="79"/>
      <c r="M30" s="79"/>
      <c r="N30" s="79"/>
    </row>
    <row r="31" spans="1:14" ht="43.5" customHeight="1" x14ac:dyDescent="0.3">
      <c r="A31" s="77" t="s">
        <v>47</v>
      </c>
      <c r="B31" s="4">
        <f t="shared" si="6"/>
        <v>16980.25</v>
      </c>
      <c r="C31" s="4">
        <f t="shared" si="6"/>
        <v>16673.750380000001</v>
      </c>
      <c r="D31" s="78"/>
      <c r="E31" s="78"/>
      <c r="F31" s="78">
        <v>16980.25</v>
      </c>
      <c r="G31" s="78">
        <v>16980.25</v>
      </c>
      <c r="H31" s="78">
        <v>16980.25</v>
      </c>
      <c r="I31" s="4">
        <v>16673.750380000001</v>
      </c>
      <c r="J31" s="79"/>
      <c r="K31" s="79"/>
      <c r="L31" s="79"/>
      <c r="M31" s="79"/>
      <c r="N31" s="79"/>
    </row>
    <row r="32" spans="1:14" ht="37.5" x14ac:dyDescent="0.3">
      <c r="A32" s="77" t="s">
        <v>48</v>
      </c>
      <c r="B32" s="3">
        <f>D32+H32+J32+L32</f>
        <v>4575.54</v>
      </c>
      <c r="C32" s="3">
        <f t="shared" si="6"/>
        <v>4572.4399999999996</v>
      </c>
      <c r="D32" s="5">
        <v>4526.74</v>
      </c>
      <c r="E32" s="5">
        <v>4526.74</v>
      </c>
      <c r="F32" s="5">
        <v>48.94</v>
      </c>
      <c r="G32" s="5">
        <v>48.94</v>
      </c>
      <c r="H32" s="5">
        <v>48.8</v>
      </c>
      <c r="I32" s="5">
        <v>45.7</v>
      </c>
      <c r="J32" s="79"/>
      <c r="K32" s="79"/>
      <c r="L32" s="79"/>
      <c r="M32" s="79"/>
      <c r="N32" s="79"/>
    </row>
    <row r="33" spans="1:14" ht="150" x14ac:dyDescent="0.3">
      <c r="A33" s="77" t="s">
        <v>49</v>
      </c>
      <c r="B33" s="3">
        <f>D33+H33+J33+L33</f>
        <v>187495.3</v>
      </c>
      <c r="C33" s="3">
        <f t="shared" si="6"/>
        <v>187495.3</v>
      </c>
      <c r="D33" s="5">
        <v>148500</v>
      </c>
      <c r="E33" s="3">
        <v>148500</v>
      </c>
      <c r="F33" s="5">
        <v>1500</v>
      </c>
      <c r="G33" s="5">
        <v>1500</v>
      </c>
      <c r="H33" s="5">
        <v>1500</v>
      </c>
      <c r="I33" s="3">
        <v>1500</v>
      </c>
      <c r="J33" s="79"/>
      <c r="K33" s="79"/>
      <c r="L33" s="81">
        <v>37495.300000000003</v>
      </c>
      <c r="M33" s="81">
        <v>37495.300000000003</v>
      </c>
      <c r="N33" s="79"/>
    </row>
    <row r="34" spans="1:14" ht="75" x14ac:dyDescent="0.3">
      <c r="A34" s="77" t="s">
        <v>50</v>
      </c>
      <c r="B34" s="3">
        <f t="shared" si="6"/>
        <v>479.53</v>
      </c>
      <c r="C34" s="3">
        <f t="shared" si="6"/>
        <v>479.53</v>
      </c>
      <c r="D34" s="5">
        <v>474.7</v>
      </c>
      <c r="E34" s="5">
        <v>474.7</v>
      </c>
      <c r="F34" s="5">
        <v>4.83</v>
      </c>
      <c r="G34" s="5">
        <v>4.83</v>
      </c>
      <c r="H34" s="5">
        <v>4.83</v>
      </c>
      <c r="I34" s="5">
        <v>4.83</v>
      </c>
      <c r="J34" s="79"/>
      <c r="K34" s="79"/>
      <c r="L34" s="79"/>
      <c r="M34" s="79"/>
      <c r="N34" s="79"/>
    </row>
    <row r="35" spans="1:14" ht="56.25" customHeight="1" x14ac:dyDescent="0.3">
      <c r="A35" s="56" t="s">
        <v>51</v>
      </c>
      <c r="B35" s="3">
        <f t="shared" si="6"/>
        <v>163724.13231999998</v>
      </c>
      <c r="C35" s="3">
        <f t="shared" si="6"/>
        <v>163724.13231999998</v>
      </c>
      <c r="D35" s="5">
        <v>149087.29999999999</v>
      </c>
      <c r="E35" s="5">
        <v>149087.29999999999</v>
      </c>
      <c r="F35" s="5">
        <f>1507.93</f>
        <v>1507.93</v>
      </c>
      <c r="G35" s="5">
        <f>1507.93</f>
        <v>1507.93</v>
      </c>
      <c r="H35" s="5">
        <v>1505.9323199999999</v>
      </c>
      <c r="I35" s="5">
        <v>1505.9323199999999</v>
      </c>
      <c r="J35" s="57"/>
      <c r="K35" s="57"/>
      <c r="L35" s="59">
        <v>13130.9</v>
      </c>
      <c r="M35" s="59">
        <v>13130.9</v>
      </c>
      <c r="N35" s="57"/>
    </row>
    <row r="36" spans="1:14" ht="61.5" customHeight="1" x14ac:dyDescent="0.3">
      <c r="A36" s="82" t="s">
        <v>87</v>
      </c>
      <c r="B36" s="83">
        <f t="shared" si="6"/>
        <v>96876.363519999999</v>
      </c>
      <c r="C36" s="83">
        <f t="shared" si="6"/>
        <v>96876.363519999999</v>
      </c>
      <c r="D36" s="84">
        <v>89808</v>
      </c>
      <c r="E36" s="84">
        <v>89808</v>
      </c>
      <c r="F36" s="85">
        <v>944.15152</v>
      </c>
      <c r="G36" s="85">
        <v>944.15152</v>
      </c>
      <c r="H36" s="85">
        <v>907.15152</v>
      </c>
      <c r="I36" s="85">
        <v>907.15152</v>
      </c>
      <c r="J36" s="86"/>
      <c r="K36" s="86"/>
      <c r="L36" s="84">
        <v>6161.2120000000004</v>
      </c>
      <c r="M36" s="84">
        <v>6161.2120000000004</v>
      </c>
      <c r="N36" s="86"/>
    </row>
    <row r="37" spans="1:14" ht="62.25" customHeight="1" x14ac:dyDescent="0.3">
      <c r="A37" s="82" t="s">
        <v>88</v>
      </c>
      <c r="B37" s="87">
        <f t="shared" si="6"/>
        <v>244742.5</v>
      </c>
      <c r="C37" s="87">
        <f t="shared" si="6"/>
        <v>244742.5</v>
      </c>
      <c r="D37" s="88">
        <f>D38+D40</f>
        <v>178200</v>
      </c>
      <c r="E37" s="88">
        <f t="shared" ref="E37" si="7">E38+E40</f>
        <v>178200</v>
      </c>
      <c r="F37" s="88">
        <f>F38+F40</f>
        <v>15905</v>
      </c>
      <c r="G37" s="88">
        <f t="shared" ref="G37:M37" si="8">G38+G40</f>
        <v>15905</v>
      </c>
      <c r="H37" s="88">
        <f t="shared" si="8"/>
        <v>15905</v>
      </c>
      <c r="I37" s="88">
        <f t="shared" si="8"/>
        <v>15905</v>
      </c>
      <c r="J37" s="88">
        <f t="shared" si="8"/>
        <v>0</v>
      </c>
      <c r="K37" s="88">
        <f t="shared" si="8"/>
        <v>0</v>
      </c>
      <c r="L37" s="88">
        <f t="shared" si="8"/>
        <v>50637.5</v>
      </c>
      <c r="M37" s="88">
        <f t="shared" si="8"/>
        <v>50637.5</v>
      </c>
      <c r="N37" s="86"/>
    </row>
    <row r="38" spans="1:14" ht="43.5" customHeight="1" x14ac:dyDescent="0.3">
      <c r="A38" s="77" t="s">
        <v>89</v>
      </c>
      <c r="B38" s="76">
        <f t="shared" ref="B38:E38" si="9">B39</f>
        <v>19747</v>
      </c>
      <c r="C38" s="76">
        <f>C39</f>
        <v>19747</v>
      </c>
      <c r="D38" s="76">
        <f t="shared" si="9"/>
        <v>0</v>
      </c>
      <c r="E38" s="76">
        <f t="shared" si="9"/>
        <v>0</v>
      </c>
      <c r="F38" s="76">
        <f>F39</f>
        <v>14105</v>
      </c>
      <c r="G38" s="76">
        <f t="shared" ref="G38:M38" si="10">G39</f>
        <v>14105</v>
      </c>
      <c r="H38" s="76">
        <f t="shared" si="10"/>
        <v>14105</v>
      </c>
      <c r="I38" s="76">
        <f t="shared" si="10"/>
        <v>14105</v>
      </c>
      <c r="J38" s="76">
        <f t="shared" si="10"/>
        <v>0</v>
      </c>
      <c r="K38" s="76">
        <f t="shared" si="10"/>
        <v>0</v>
      </c>
      <c r="L38" s="76">
        <f t="shared" si="10"/>
        <v>5642</v>
      </c>
      <c r="M38" s="76">
        <f t="shared" si="10"/>
        <v>5642</v>
      </c>
      <c r="N38" s="79"/>
    </row>
    <row r="39" spans="1:14" ht="60" customHeight="1" x14ac:dyDescent="0.3">
      <c r="A39" s="77" t="s">
        <v>90</v>
      </c>
      <c r="B39" s="4">
        <f t="shared" ref="B39" si="11">D39+H39+J39+L39</f>
        <v>19747</v>
      </c>
      <c r="C39" s="4">
        <f>E39+I39+K39+M39</f>
        <v>19747</v>
      </c>
      <c r="D39" s="78"/>
      <c r="E39" s="78"/>
      <c r="F39" s="76">
        <v>14105</v>
      </c>
      <c r="G39" s="76">
        <v>14105</v>
      </c>
      <c r="H39" s="76">
        <v>14105</v>
      </c>
      <c r="I39" s="76">
        <v>14105</v>
      </c>
      <c r="J39" s="78"/>
      <c r="K39" s="78"/>
      <c r="L39" s="76">
        <v>5642</v>
      </c>
      <c r="M39" s="78">
        <v>5642</v>
      </c>
      <c r="N39" s="79"/>
    </row>
    <row r="40" spans="1:14" ht="60" customHeight="1" x14ac:dyDescent="0.3">
      <c r="A40" s="77" t="s">
        <v>91</v>
      </c>
      <c r="B40" s="89">
        <f t="shared" ref="B40:E40" si="12">B41</f>
        <v>224995.5</v>
      </c>
      <c r="C40" s="89">
        <f t="shared" si="12"/>
        <v>224995.5</v>
      </c>
      <c r="D40" s="89">
        <f>D41</f>
        <v>178200</v>
      </c>
      <c r="E40" s="89">
        <f t="shared" si="12"/>
        <v>178200</v>
      </c>
      <c r="F40" s="89">
        <f>F41</f>
        <v>1800</v>
      </c>
      <c r="G40" s="89">
        <f t="shared" ref="G40:M40" si="13">G41</f>
        <v>1800</v>
      </c>
      <c r="H40" s="89">
        <f t="shared" si="13"/>
        <v>1800</v>
      </c>
      <c r="I40" s="89">
        <f t="shared" si="13"/>
        <v>1800</v>
      </c>
      <c r="J40" s="89">
        <f t="shared" si="13"/>
        <v>0</v>
      </c>
      <c r="K40" s="89">
        <f t="shared" si="13"/>
        <v>0</v>
      </c>
      <c r="L40" s="89">
        <f t="shared" si="13"/>
        <v>44995.5</v>
      </c>
      <c r="M40" s="89">
        <f t="shared" si="13"/>
        <v>44995.5</v>
      </c>
      <c r="N40" s="79"/>
    </row>
    <row r="41" spans="1:14" ht="40.5" customHeight="1" x14ac:dyDescent="0.3">
      <c r="A41" s="77" t="s">
        <v>92</v>
      </c>
      <c r="B41" s="4">
        <f t="shared" ref="B41:C41" si="14">D41+H41+J41+L41</f>
        <v>224995.5</v>
      </c>
      <c r="C41" s="4">
        <f t="shared" si="14"/>
        <v>224995.5</v>
      </c>
      <c r="D41" s="76">
        <v>178200</v>
      </c>
      <c r="E41" s="76">
        <v>178200</v>
      </c>
      <c r="F41" s="76">
        <v>1800</v>
      </c>
      <c r="G41" s="76">
        <v>1800</v>
      </c>
      <c r="H41" s="76">
        <v>1800</v>
      </c>
      <c r="I41" s="76">
        <v>1800</v>
      </c>
      <c r="J41" s="78"/>
      <c r="K41" s="78"/>
      <c r="L41" s="76">
        <v>44995.5</v>
      </c>
      <c r="M41" s="76">
        <v>44995.5</v>
      </c>
      <c r="N41" s="79"/>
    </row>
    <row r="42" spans="1:14" ht="61.5" customHeight="1" x14ac:dyDescent="0.3">
      <c r="A42" s="63" t="s">
        <v>98</v>
      </c>
      <c r="B42" s="64">
        <f>B43+B45</f>
        <v>131658.51475</v>
      </c>
      <c r="C42" s="64">
        <f>C43+C45</f>
        <v>131658.51475</v>
      </c>
      <c r="D42" s="64">
        <f t="shared" ref="D42:N42" si="15">D43+D45</f>
        <v>95605</v>
      </c>
      <c r="E42" s="64">
        <f t="shared" si="15"/>
        <v>95605</v>
      </c>
      <c r="F42" s="64">
        <f t="shared" si="15"/>
        <v>33411.74</v>
      </c>
      <c r="G42" s="64">
        <f t="shared" si="15"/>
        <v>33411.74</v>
      </c>
      <c r="H42" s="64">
        <f t="shared" si="15"/>
        <v>32748.014749999998</v>
      </c>
      <c r="I42" s="64">
        <f t="shared" si="15"/>
        <v>32748.014749999998</v>
      </c>
      <c r="J42" s="64">
        <f t="shared" si="15"/>
        <v>0</v>
      </c>
      <c r="K42" s="64">
        <f t="shared" si="15"/>
        <v>0</v>
      </c>
      <c r="L42" s="64">
        <f t="shared" si="15"/>
        <v>3305.5</v>
      </c>
      <c r="M42" s="64">
        <f t="shared" si="15"/>
        <v>3305.5</v>
      </c>
      <c r="N42" s="64">
        <f t="shared" si="15"/>
        <v>0</v>
      </c>
    </row>
    <row r="43" spans="1:14" ht="36" customHeight="1" x14ac:dyDescent="0.3">
      <c r="A43" s="56" t="s">
        <v>99</v>
      </c>
      <c r="B43" s="54">
        <f>B44</f>
        <v>56843.3</v>
      </c>
      <c r="C43" s="54">
        <f>C44</f>
        <v>56843.3</v>
      </c>
      <c r="D43" s="54">
        <f t="shared" ref="D43:N43" si="16">D44</f>
        <v>56274.8</v>
      </c>
      <c r="E43" s="54">
        <f t="shared" si="16"/>
        <v>56274.8</v>
      </c>
      <c r="F43" s="54">
        <f t="shared" si="16"/>
        <v>1071.04</v>
      </c>
      <c r="G43" s="54">
        <f t="shared" si="16"/>
        <v>1071.04</v>
      </c>
      <c r="H43" s="54">
        <f t="shared" si="16"/>
        <v>568.5</v>
      </c>
      <c r="I43" s="54">
        <f t="shared" si="16"/>
        <v>568.5</v>
      </c>
      <c r="J43" s="54">
        <f t="shared" si="16"/>
        <v>0</v>
      </c>
      <c r="K43" s="54">
        <f t="shared" si="16"/>
        <v>0</v>
      </c>
      <c r="L43" s="54">
        <f t="shared" si="16"/>
        <v>0</v>
      </c>
      <c r="M43" s="54">
        <f t="shared" si="16"/>
        <v>0</v>
      </c>
      <c r="N43" s="54">
        <f t="shared" si="16"/>
        <v>0</v>
      </c>
    </row>
    <row r="44" spans="1:14" ht="42.75" customHeight="1" x14ac:dyDescent="0.3">
      <c r="A44" s="77" t="s">
        <v>100</v>
      </c>
      <c r="B44" s="4">
        <f t="shared" ref="B44:C46" si="17">D44+H44+J44+L44</f>
        <v>56843.3</v>
      </c>
      <c r="C44" s="4">
        <f t="shared" si="17"/>
        <v>56843.3</v>
      </c>
      <c r="D44" s="76">
        <v>56274.8</v>
      </c>
      <c r="E44" s="76">
        <v>56274.8</v>
      </c>
      <c r="F44" s="76">
        <v>1071.04</v>
      </c>
      <c r="G44" s="76">
        <v>1071.04</v>
      </c>
      <c r="H44" s="76">
        <v>568.5</v>
      </c>
      <c r="I44" s="76">
        <v>568.5</v>
      </c>
      <c r="J44" s="78"/>
      <c r="K44" s="78"/>
      <c r="L44" s="78"/>
      <c r="M44" s="78"/>
      <c r="N44" s="79"/>
    </row>
    <row r="45" spans="1:14" ht="36.75" customHeight="1" x14ac:dyDescent="0.3">
      <c r="A45" s="77" t="s">
        <v>101</v>
      </c>
      <c r="B45" s="4">
        <f>B46</f>
        <v>74815.214749999999</v>
      </c>
      <c r="C45" s="4">
        <f>C46</f>
        <v>74815.214749999999</v>
      </c>
      <c r="D45" s="4">
        <f t="shared" ref="D45:N45" si="18">D46</f>
        <v>39330.199999999997</v>
      </c>
      <c r="E45" s="4">
        <f t="shared" si="18"/>
        <v>39330.199999999997</v>
      </c>
      <c r="F45" s="4">
        <f t="shared" si="18"/>
        <v>32340.7</v>
      </c>
      <c r="G45" s="4">
        <f t="shared" si="18"/>
        <v>32340.7</v>
      </c>
      <c r="H45" s="4">
        <f t="shared" si="18"/>
        <v>32179.514749999998</v>
      </c>
      <c r="I45" s="4">
        <f t="shared" si="18"/>
        <v>32179.514749999998</v>
      </c>
      <c r="J45" s="4">
        <f t="shared" si="18"/>
        <v>0</v>
      </c>
      <c r="K45" s="4">
        <f t="shared" si="18"/>
        <v>0</v>
      </c>
      <c r="L45" s="4">
        <f t="shared" si="18"/>
        <v>3305.5</v>
      </c>
      <c r="M45" s="4">
        <f t="shared" si="18"/>
        <v>3305.5</v>
      </c>
      <c r="N45" s="4">
        <f t="shared" si="18"/>
        <v>0</v>
      </c>
    </row>
    <row r="46" spans="1:14" ht="57" customHeight="1" x14ac:dyDescent="0.3">
      <c r="A46" s="77" t="s">
        <v>102</v>
      </c>
      <c r="B46" s="4">
        <f t="shared" si="17"/>
        <v>74815.214749999999</v>
      </c>
      <c r="C46" s="4">
        <f>E46+I46+K46+M46</f>
        <v>74815.214749999999</v>
      </c>
      <c r="D46" s="76">
        <v>39330.199999999997</v>
      </c>
      <c r="E46" s="76">
        <v>39330.199999999997</v>
      </c>
      <c r="F46" s="76">
        <v>32340.7</v>
      </c>
      <c r="G46" s="76">
        <v>32340.7</v>
      </c>
      <c r="H46" s="76">
        <v>32179.514749999998</v>
      </c>
      <c r="I46" s="76">
        <v>32179.514749999998</v>
      </c>
      <c r="J46" s="78"/>
      <c r="K46" s="91"/>
      <c r="L46" s="76">
        <v>3305.5</v>
      </c>
      <c r="M46" s="76">
        <v>3305.5</v>
      </c>
      <c r="N46" s="79"/>
    </row>
    <row r="47" spans="1:14" ht="37.5" x14ac:dyDescent="0.3">
      <c r="A47" s="63" t="s">
        <v>106</v>
      </c>
      <c r="B47" s="67">
        <f t="shared" ref="B47:E47" si="19">SUM(B48:B56)</f>
        <v>7123.485999999999</v>
      </c>
      <c r="C47" s="67">
        <f t="shared" si="19"/>
        <v>7013.0762199999999</v>
      </c>
      <c r="D47" s="67">
        <f t="shared" si="19"/>
        <v>0</v>
      </c>
      <c r="E47" s="67">
        <f t="shared" si="19"/>
        <v>0</v>
      </c>
      <c r="F47" s="67">
        <f>SUM(F48:F56)</f>
        <v>6921.75</v>
      </c>
      <c r="G47" s="67">
        <f t="shared" ref="G47:M47" si="20">SUM(G48:G56)</f>
        <v>6921.75</v>
      </c>
      <c r="H47" s="67">
        <f t="shared" si="20"/>
        <v>7123.485999999999</v>
      </c>
      <c r="I47" s="67">
        <f t="shared" si="20"/>
        <v>7013.0762199999999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5"/>
    </row>
    <row r="48" spans="1:14" ht="39.75" customHeight="1" x14ac:dyDescent="0.3">
      <c r="A48" s="75" t="s">
        <v>107</v>
      </c>
      <c r="B48" s="4">
        <f t="shared" ref="B48:N60" si="21">D48+H48+J48+L48</f>
        <v>2501</v>
      </c>
      <c r="C48" s="4">
        <f t="shared" si="21"/>
        <v>2501</v>
      </c>
      <c r="D48" s="78"/>
      <c r="E48" s="78"/>
      <c r="F48" s="76">
        <v>2501</v>
      </c>
      <c r="G48" s="76">
        <v>2501</v>
      </c>
      <c r="H48" s="76">
        <v>2501</v>
      </c>
      <c r="I48" s="90">
        <v>2501</v>
      </c>
      <c r="J48" s="78"/>
      <c r="K48" s="62"/>
      <c r="L48" s="62"/>
      <c r="M48" s="62"/>
      <c r="N48" s="57"/>
    </row>
    <row r="49" spans="1:14" ht="60" customHeight="1" x14ac:dyDescent="0.3">
      <c r="A49" s="92" t="s">
        <v>108</v>
      </c>
      <c r="B49" s="4">
        <f t="shared" si="21"/>
        <v>2963.7559999999999</v>
      </c>
      <c r="C49" s="4">
        <f t="shared" si="21"/>
        <v>2892.0762199999999</v>
      </c>
      <c r="D49" s="78"/>
      <c r="E49" s="78"/>
      <c r="F49" s="76">
        <v>2762.02</v>
      </c>
      <c r="G49" s="76">
        <v>2762.02</v>
      </c>
      <c r="H49" s="76">
        <v>2963.7559999999999</v>
      </c>
      <c r="I49" s="76">
        <v>2892.0762199999999</v>
      </c>
      <c r="J49" s="78"/>
      <c r="K49" s="62"/>
      <c r="L49" s="62"/>
      <c r="M49" s="62"/>
      <c r="N49" s="57"/>
    </row>
    <row r="50" spans="1:14" ht="37.5" customHeight="1" x14ac:dyDescent="0.3">
      <c r="A50" s="77" t="s">
        <v>135</v>
      </c>
      <c r="B50" s="4">
        <f t="shared" si="21"/>
        <v>1658.73</v>
      </c>
      <c r="C50" s="4">
        <f t="shared" si="21"/>
        <v>1620</v>
      </c>
      <c r="D50" s="78"/>
      <c r="E50" s="78"/>
      <c r="F50" s="76">
        <v>1658.73</v>
      </c>
      <c r="G50" s="76">
        <v>1658.73</v>
      </c>
      <c r="H50" s="76">
        <v>1658.73</v>
      </c>
      <c r="I50" s="76">
        <v>1620</v>
      </c>
      <c r="J50" s="78"/>
      <c r="K50" s="62"/>
      <c r="L50" s="62"/>
      <c r="M50" s="62"/>
      <c r="N50" s="57"/>
    </row>
    <row r="51" spans="1:14" ht="58.5" customHeight="1" x14ac:dyDescent="0.3">
      <c r="A51" s="77" t="s">
        <v>109</v>
      </c>
      <c r="B51" s="4">
        <f t="shared" si="21"/>
        <v>0</v>
      </c>
      <c r="C51" s="4">
        <f t="shared" si="21"/>
        <v>0</v>
      </c>
      <c r="D51" s="78"/>
      <c r="E51" s="78"/>
      <c r="F51" s="78"/>
      <c r="G51" s="78"/>
      <c r="H51" s="78"/>
      <c r="I51" s="90"/>
      <c r="J51" s="78"/>
      <c r="K51" s="62"/>
      <c r="L51" s="62"/>
      <c r="M51" s="62"/>
      <c r="N51" s="57"/>
    </row>
    <row r="52" spans="1:14" ht="36.75" customHeight="1" x14ac:dyDescent="0.3">
      <c r="A52" s="56" t="s">
        <v>110</v>
      </c>
      <c r="B52" s="54">
        <f t="shared" si="21"/>
        <v>0</v>
      </c>
      <c r="C52" s="54">
        <f t="shared" si="21"/>
        <v>0</v>
      </c>
      <c r="D52" s="62"/>
      <c r="E52" s="62"/>
      <c r="F52" s="62"/>
      <c r="G52" s="62"/>
      <c r="H52" s="62"/>
      <c r="I52" s="66"/>
      <c r="J52" s="62"/>
      <c r="K52" s="62"/>
      <c r="L52" s="62"/>
      <c r="M52" s="62"/>
      <c r="N52" s="57"/>
    </row>
    <row r="53" spans="1:14" ht="31.5" customHeight="1" x14ac:dyDescent="0.3">
      <c r="A53" s="56" t="s">
        <v>111</v>
      </c>
      <c r="B53" s="54">
        <f t="shared" si="21"/>
        <v>0</v>
      </c>
      <c r="C53" s="54">
        <f t="shared" si="21"/>
        <v>0</v>
      </c>
      <c r="D53" s="62"/>
      <c r="E53" s="62"/>
      <c r="F53" s="62"/>
      <c r="G53" s="62"/>
      <c r="H53" s="62"/>
      <c r="I53" s="66"/>
      <c r="J53" s="62"/>
      <c r="K53" s="62"/>
      <c r="L53" s="62"/>
      <c r="M53" s="62"/>
      <c r="N53" s="57"/>
    </row>
    <row r="54" spans="1:14" ht="36" customHeight="1" x14ac:dyDescent="0.3">
      <c r="A54" s="56" t="s">
        <v>112</v>
      </c>
      <c r="B54" s="54">
        <f t="shared" si="21"/>
        <v>0</v>
      </c>
      <c r="C54" s="54">
        <f t="shared" si="21"/>
        <v>0</v>
      </c>
      <c r="D54" s="62"/>
      <c r="E54" s="62"/>
      <c r="F54" s="62"/>
      <c r="G54" s="62"/>
      <c r="H54" s="62"/>
      <c r="I54" s="66"/>
      <c r="J54" s="62"/>
      <c r="K54" s="62"/>
      <c r="L54" s="62"/>
      <c r="M54" s="62"/>
      <c r="N54" s="57"/>
    </row>
    <row r="55" spans="1:14" ht="30" customHeight="1" x14ac:dyDescent="0.3">
      <c r="A55" s="56" t="s">
        <v>113</v>
      </c>
      <c r="B55" s="54">
        <f t="shared" si="21"/>
        <v>0</v>
      </c>
      <c r="C55" s="54">
        <f t="shared" si="21"/>
        <v>0</v>
      </c>
      <c r="D55" s="62"/>
      <c r="E55" s="62"/>
      <c r="F55" s="61"/>
      <c r="G55" s="61"/>
      <c r="H55" s="61"/>
      <c r="I55" s="61"/>
      <c r="J55" s="62"/>
      <c r="K55" s="62"/>
      <c r="L55" s="62"/>
      <c r="M55" s="62"/>
      <c r="N55" s="57"/>
    </row>
    <row r="56" spans="1:14" ht="38.25" customHeight="1" x14ac:dyDescent="0.3">
      <c r="A56" s="56" t="s">
        <v>114</v>
      </c>
      <c r="B56" s="54">
        <f t="shared" si="21"/>
        <v>0</v>
      </c>
      <c r="C56" s="54">
        <f t="shared" si="21"/>
        <v>0</v>
      </c>
      <c r="D56" s="62"/>
      <c r="E56" s="62"/>
      <c r="F56" s="62"/>
      <c r="G56" s="62"/>
      <c r="H56" s="62"/>
      <c r="I56" s="66"/>
      <c r="J56" s="62"/>
      <c r="K56" s="62"/>
      <c r="L56" s="62"/>
      <c r="M56" s="62"/>
      <c r="N56" s="57"/>
    </row>
    <row r="57" spans="1:14" ht="58.5" customHeight="1" x14ac:dyDescent="0.3">
      <c r="A57" s="63" t="s">
        <v>115</v>
      </c>
      <c r="B57" s="60">
        <f>B58</f>
        <v>237.6</v>
      </c>
      <c r="C57" s="60">
        <f t="shared" ref="C57:N57" si="22">C58</f>
        <v>237.6</v>
      </c>
      <c r="D57" s="60">
        <f t="shared" si="22"/>
        <v>237.6</v>
      </c>
      <c r="E57" s="60">
        <f t="shared" si="22"/>
        <v>237.6</v>
      </c>
      <c r="F57" s="60">
        <f t="shared" si="22"/>
        <v>0</v>
      </c>
      <c r="G57" s="60">
        <f t="shared" si="22"/>
        <v>0</v>
      </c>
      <c r="H57" s="60">
        <f t="shared" si="22"/>
        <v>0</v>
      </c>
      <c r="I57" s="60">
        <f t="shared" si="22"/>
        <v>0</v>
      </c>
      <c r="J57" s="60">
        <f t="shared" si="22"/>
        <v>0</v>
      </c>
      <c r="K57" s="60">
        <f t="shared" si="22"/>
        <v>0</v>
      </c>
      <c r="L57" s="60">
        <f t="shared" si="22"/>
        <v>0</v>
      </c>
      <c r="M57" s="60">
        <f t="shared" si="22"/>
        <v>0</v>
      </c>
      <c r="N57" s="60">
        <f t="shared" si="22"/>
        <v>0</v>
      </c>
    </row>
    <row r="58" spans="1:14" ht="26.25" customHeight="1" x14ac:dyDescent="0.3">
      <c r="A58" s="56" t="s">
        <v>116</v>
      </c>
      <c r="B58" s="54">
        <f t="shared" si="21"/>
        <v>237.6</v>
      </c>
      <c r="C58" s="54">
        <f t="shared" si="21"/>
        <v>237.6</v>
      </c>
      <c r="D58" s="62">
        <v>237.6</v>
      </c>
      <c r="E58" s="62">
        <v>237.6</v>
      </c>
      <c r="F58" s="57"/>
      <c r="G58" s="57"/>
      <c r="H58" s="57"/>
      <c r="I58" s="58"/>
      <c r="J58" s="57"/>
      <c r="K58" s="57"/>
      <c r="L58" s="57"/>
      <c r="M58" s="57"/>
      <c r="N58" s="57"/>
    </row>
    <row r="59" spans="1:14" ht="42" customHeight="1" x14ac:dyDescent="0.3">
      <c r="A59" s="63" t="s">
        <v>117</v>
      </c>
      <c r="B59" s="60">
        <f t="shared" si="21"/>
        <v>0</v>
      </c>
      <c r="C59" s="60">
        <f t="shared" si="21"/>
        <v>0</v>
      </c>
      <c r="D59" s="60">
        <f t="shared" si="21"/>
        <v>0</v>
      </c>
      <c r="E59" s="60">
        <f t="shared" si="21"/>
        <v>0</v>
      </c>
      <c r="F59" s="60">
        <f t="shared" si="21"/>
        <v>0</v>
      </c>
      <c r="G59" s="60">
        <f t="shared" si="21"/>
        <v>0</v>
      </c>
      <c r="H59" s="60">
        <f t="shared" si="21"/>
        <v>0</v>
      </c>
      <c r="I59" s="60">
        <f t="shared" si="21"/>
        <v>0</v>
      </c>
      <c r="J59" s="60">
        <f t="shared" si="21"/>
        <v>0</v>
      </c>
      <c r="K59" s="60">
        <f t="shared" si="21"/>
        <v>0</v>
      </c>
      <c r="L59" s="60">
        <f t="shared" si="21"/>
        <v>0</v>
      </c>
      <c r="M59" s="60">
        <f t="shared" si="21"/>
        <v>0</v>
      </c>
      <c r="N59" s="60">
        <f t="shared" si="21"/>
        <v>0</v>
      </c>
    </row>
    <row r="60" spans="1:14" ht="42.75" customHeight="1" x14ac:dyDescent="0.3">
      <c r="A60" s="63" t="s">
        <v>118</v>
      </c>
      <c r="B60" s="60">
        <f t="shared" si="21"/>
        <v>0</v>
      </c>
      <c r="C60" s="60">
        <f t="shared" si="21"/>
        <v>0</v>
      </c>
      <c r="D60" s="60">
        <f t="shared" si="21"/>
        <v>0</v>
      </c>
      <c r="E60" s="60">
        <f t="shared" si="21"/>
        <v>0</v>
      </c>
      <c r="F60" s="60">
        <f t="shared" si="21"/>
        <v>0</v>
      </c>
      <c r="G60" s="60">
        <f t="shared" si="21"/>
        <v>0</v>
      </c>
      <c r="H60" s="60">
        <f t="shared" si="21"/>
        <v>0</v>
      </c>
      <c r="I60" s="60">
        <f t="shared" si="21"/>
        <v>0</v>
      </c>
      <c r="J60" s="60">
        <f t="shared" si="21"/>
        <v>0</v>
      </c>
      <c r="K60" s="60">
        <f t="shared" si="21"/>
        <v>0</v>
      </c>
      <c r="L60" s="60">
        <f t="shared" si="21"/>
        <v>0</v>
      </c>
      <c r="M60" s="60">
        <f t="shared" si="21"/>
        <v>0</v>
      </c>
      <c r="N60" s="60">
        <f t="shared" si="21"/>
        <v>0</v>
      </c>
    </row>
    <row r="61" spans="1:14" ht="42.75" customHeight="1" x14ac:dyDescent="0.3">
      <c r="A61" s="63" t="s">
        <v>119</v>
      </c>
      <c r="B61" s="67">
        <f t="shared" ref="B61:E61" si="23">SUM(B62:B68)</f>
        <v>400504.8</v>
      </c>
      <c r="C61" s="67">
        <f t="shared" si="23"/>
        <v>401376.45</v>
      </c>
      <c r="D61" s="67">
        <f t="shared" si="23"/>
        <v>0</v>
      </c>
      <c r="E61" s="67">
        <f t="shared" si="23"/>
        <v>0</v>
      </c>
      <c r="F61" s="67">
        <f>SUM(F62:F68)</f>
        <v>391272.4</v>
      </c>
      <c r="G61" s="67">
        <f t="shared" ref="G61:N61" si="24">SUM(G62:G68)</f>
        <v>391272.4</v>
      </c>
      <c r="H61" s="67">
        <f t="shared" si="24"/>
        <v>387504.8</v>
      </c>
      <c r="I61" s="67">
        <f t="shared" si="24"/>
        <v>385476.55000000005</v>
      </c>
      <c r="J61" s="67">
        <f t="shared" si="24"/>
        <v>0</v>
      </c>
      <c r="K61" s="67">
        <f t="shared" si="24"/>
        <v>0</v>
      </c>
      <c r="L61" s="67">
        <f t="shared" si="24"/>
        <v>13000</v>
      </c>
      <c r="M61" s="67">
        <f t="shared" si="24"/>
        <v>15899.9</v>
      </c>
      <c r="N61" s="67">
        <f t="shared" si="24"/>
        <v>0</v>
      </c>
    </row>
    <row r="62" spans="1:14" ht="56.25" x14ac:dyDescent="0.3">
      <c r="A62" s="56" t="s">
        <v>120</v>
      </c>
      <c r="B62" s="54">
        <f t="shared" ref="B62:C68" si="25">D62+H62+J62+L62</f>
        <v>120986.5</v>
      </c>
      <c r="C62" s="54">
        <f t="shared" si="25"/>
        <v>127238.8</v>
      </c>
      <c r="D62" s="62"/>
      <c r="E62" s="62"/>
      <c r="F62" s="76">
        <f>128435.31-237</f>
        <v>128198.31</v>
      </c>
      <c r="G62" s="76">
        <f>128435.31-237</f>
        <v>128198.31</v>
      </c>
      <c r="H62" s="76">
        <v>117986.5</v>
      </c>
      <c r="I62" s="30">
        <v>116384.8</v>
      </c>
      <c r="J62" s="78"/>
      <c r="K62" s="78"/>
      <c r="L62" s="76">
        <v>3000</v>
      </c>
      <c r="M62" s="78">
        <v>10854</v>
      </c>
      <c r="N62" s="79"/>
    </row>
    <row r="63" spans="1:14" ht="39" customHeight="1" x14ac:dyDescent="0.3">
      <c r="A63" s="56" t="s">
        <v>121</v>
      </c>
      <c r="B63" s="54">
        <f t="shared" si="25"/>
        <v>1350</v>
      </c>
      <c r="C63" s="54">
        <f t="shared" si="25"/>
        <v>1072.3</v>
      </c>
      <c r="D63" s="62"/>
      <c r="E63" s="62"/>
      <c r="F63" s="61">
        <v>800</v>
      </c>
      <c r="G63" s="61">
        <v>800</v>
      </c>
      <c r="H63" s="61">
        <v>350</v>
      </c>
      <c r="I63" s="32">
        <v>72.3</v>
      </c>
      <c r="J63" s="62"/>
      <c r="K63" s="62"/>
      <c r="L63" s="61">
        <v>1000</v>
      </c>
      <c r="M63" s="62">
        <v>1000</v>
      </c>
      <c r="N63" s="57"/>
    </row>
    <row r="64" spans="1:14" ht="37.5" x14ac:dyDescent="0.3">
      <c r="A64" s="56" t="s">
        <v>122</v>
      </c>
      <c r="B64" s="54">
        <f t="shared" si="25"/>
        <v>25098.400000000001</v>
      </c>
      <c r="C64" s="54">
        <f t="shared" si="25"/>
        <v>20507.7</v>
      </c>
      <c r="D64" s="62"/>
      <c r="E64" s="62"/>
      <c r="F64" s="61">
        <v>19496.59</v>
      </c>
      <c r="G64" s="61">
        <v>19496.59</v>
      </c>
      <c r="H64" s="61">
        <v>19598.400000000001</v>
      </c>
      <c r="I64" s="32">
        <v>19596.900000000001</v>
      </c>
      <c r="J64" s="62"/>
      <c r="K64" s="62"/>
      <c r="L64" s="61">
        <v>5500</v>
      </c>
      <c r="M64" s="62">
        <v>910.8</v>
      </c>
      <c r="N64" s="57"/>
    </row>
    <row r="65" spans="1:14" ht="75" x14ac:dyDescent="0.3">
      <c r="A65" s="56" t="s">
        <v>123</v>
      </c>
      <c r="B65" s="54">
        <f t="shared" si="25"/>
        <v>219332.9</v>
      </c>
      <c r="C65" s="54">
        <f t="shared" si="25"/>
        <v>219240.8</v>
      </c>
      <c r="D65" s="62"/>
      <c r="E65" s="62"/>
      <c r="F65" s="61">
        <v>212540.5</v>
      </c>
      <c r="G65" s="61">
        <v>212540.5</v>
      </c>
      <c r="H65" s="61">
        <v>216332.9</v>
      </c>
      <c r="I65" s="32">
        <v>216332.9</v>
      </c>
      <c r="J65" s="62"/>
      <c r="K65" s="62"/>
      <c r="L65" s="61">
        <v>3000</v>
      </c>
      <c r="M65" s="62">
        <v>2907.9</v>
      </c>
      <c r="N65" s="57"/>
    </row>
    <row r="66" spans="1:14" ht="56.25" x14ac:dyDescent="0.3">
      <c r="A66" s="56" t="s">
        <v>124</v>
      </c>
      <c r="B66" s="54">
        <f t="shared" si="25"/>
        <v>737</v>
      </c>
      <c r="C66" s="54">
        <f t="shared" si="25"/>
        <v>403.95</v>
      </c>
      <c r="D66" s="62"/>
      <c r="E66" s="62"/>
      <c r="F66" s="61">
        <v>237</v>
      </c>
      <c r="G66" s="61">
        <v>237</v>
      </c>
      <c r="H66" s="61">
        <v>237</v>
      </c>
      <c r="I66" s="32">
        <f>176750/1000</f>
        <v>176.75</v>
      </c>
      <c r="J66" s="62"/>
      <c r="K66" s="62"/>
      <c r="L66" s="61">
        <v>500</v>
      </c>
      <c r="M66" s="62">
        <v>227.2</v>
      </c>
      <c r="N66" s="57"/>
    </row>
    <row r="67" spans="1:14" ht="56.25" x14ac:dyDescent="0.3">
      <c r="A67" s="56" t="s">
        <v>125</v>
      </c>
      <c r="B67" s="54">
        <f t="shared" si="25"/>
        <v>0</v>
      </c>
      <c r="C67" s="54">
        <f t="shared" si="25"/>
        <v>0</v>
      </c>
      <c r="D67" s="62"/>
      <c r="E67" s="62"/>
      <c r="F67" s="62"/>
      <c r="G67" s="62"/>
      <c r="H67" s="62"/>
      <c r="I67" s="66"/>
      <c r="J67" s="62"/>
      <c r="K67" s="62"/>
      <c r="L67" s="62"/>
      <c r="M67" s="57"/>
      <c r="N67" s="57"/>
    </row>
    <row r="68" spans="1:14" ht="37.5" x14ac:dyDescent="0.3">
      <c r="A68" s="55" t="s">
        <v>126</v>
      </c>
      <c r="B68" s="54">
        <f t="shared" si="25"/>
        <v>33000</v>
      </c>
      <c r="C68" s="54">
        <f t="shared" si="25"/>
        <v>32912.9</v>
      </c>
      <c r="D68" s="62"/>
      <c r="E68" s="62"/>
      <c r="F68" s="61">
        <v>30000</v>
      </c>
      <c r="G68" s="61">
        <v>30000</v>
      </c>
      <c r="H68" s="61">
        <v>33000</v>
      </c>
      <c r="I68" s="68">
        <v>32912.9</v>
      </c>
      <c r="J68" s="62"/>
      <c r="K68" s="62"/>
      <c r="L68" s="62"/>
      <c r="M68" s="57"/>
      <c r="N68" s="57"/>
    </row>
  </sheetData>
  <mergeCells count="11">
    <mergeCell ref="A8:N8"/>
    <mergeCell ref="L1:N1"/>
    <mergeCell ref="L2:N2"/>
    <mergeCell ref="A3:A6"/>
    <mergeCell ref="B3:M3"/>
    <mergeCell ref="N3:N6"/>
    <mergeCell ref="B4:C5"/>
    <mergeCell ref="D4:E5"/>
    <mergeCell ref="F4:I5"/>
    <mergeCell ref="J4:K5"/>
    <mergeCell ref="L4:M5"/>
  </mergeCells>
  <pageMargins left="0.31496062992125984" right="0.31496062992125984" top="0" bottom="0" header="0.31496062992125984" footer="0.31496062992125984"/>
  <pageSetup paperSize="9" scale="5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12803-5E7E-41C0-AFDD-52F4F8CF7329}">
  <dimension ref="A1:H85"/>
  <sheetViews>
    <sheetView tabSelected="1" topLeftCell="A67" zoomScaleNormal="100" workbookViewId="0">
      <selection activeCell="F46" sqref="F46"/>
    </sheetView>
  </sheetViews>
  <sheetFormatPr defaultRowHeight="15" x14ac:dyDescent="0.25"/>
  <cols>
    <col min="1" max="1" width="10.140625" style="98" customWidth="1"/>
    <col min="2" max="2" width="44" style="98" customWidth="1"/>
    <col min="3" max="3" width="14.5703125" style="98" customWidth="1"/>
    <col min="4" max="4" width="18.28515625" style="98" customWidth="1"/>
    <col min="5" max="5" width="13.42578125" style="98" customWidth="1"/>
    <col min="6" max="6" width="16" style="98" customWidth="1"/>
    <col min="7" max="7" width="46" style="98" customWidth="1"/>
    <col min="8" max="16384" width="9.140625" style="98"/>
  </cols>
  <sheetData>
    <row r="1" spans="1:8" s="103" customFormat="1" ht="15.75" x14ac:dyDescent="0.25">
      <c r="B1" s="104"/>
      <c r="C1" s="104"/>
      <c r="D1" s="104"/>
      <c r="E1" s="104"/>
      <c r="F1" s="104"/>
      <c r="G1" s="105"/>
      <c r="H1" s="104"/>
    </row>
    <row r="2" spans="1:8" x14ac:dyDescent="0.25">
      <c r="A2" s="136" t="s">
        <v>247</v>
      </c>
      <c r="B2" s="136"/>
      <c r="C2" s="136"/>
      <c r="D2" s="136"/>
      <c r="E2" s="136"/>
      <c r="F2" s="136"/>
      <c r="G2" s="136"/>
    </row>
    <row r="3" spans="1:8" x14ac:dyDescent="0.25">
      <c r="A3" s="136" t="s">
        <v>248</v>
      </c>
      <c r="B3" s="136"/>
      <c r="C3" s="136"/>
      <c r="D3" s="136"/>
      <c r="E3" s="136"/>
      <c r="F3" s="136"/>
      <c r="G3" s="136"/>
    </row>
    <row r="4" spans="1:8" x14ac:dyDescent="0.25">
      <c r="A4" s="106"/>
      <c r="B4" s="136" t="s">
        <v>249</v>
      </c>
      <c r="C4" s="136"/>
      <c r="D4" s="136"/>
      <c r="E4" s="136"/>
      <c r="F4" s="136"/>
      <c r="G4" s="136"/>
    </row>
    <row r="5" spans="1:8" x14ac:dyDescent="0.25">
      <c r="A5" s="106"/>
      <c r="B5" s="106"/>
      <c r="C5" s="106"/>
      <c r="D5" s="106"/>
      <c r="E5" s="106"/>
      <c r="F5" s="106"/>
      <c r="G5" s="106"/>
    </row>
    <row r="6" spans="1:8" ht="30" x14ac:dyDescent="0.25">
      <c r="A6" s="107" t="s">
        <v>5</v>
      </c>
      <c r="B6" s="108" t="s">
        <v>250</v>
      </c>
      <c r="C6" s="107" t="s">
        <v>251</v>
      </c>
      <c r="D6" s="108" t="s">
        <v>252</v>
      </c>
      <c r="E6" s="137" t="s">
        <v>253</v>
      </c>
      <c r="F6" s="138"/>
      <c r="G6" s="108" t="s">
        <v>254</v>
      </c>
    </row>
    <row r="7" spans="1:8" x14ac:dyDescent="0.25">
      <c r="A7" s="109"/>
      <c r="B7" s="109"/>
      <c r="C7" s="109"/>
      <c r="D7" s="109"/>
      <c r="E7" s="110" t="s">
        <v>255</v>
      </c>
      <c r="F7" s="110" t="s">
        <v>256</v>
      </c>
      <c r="G7" s="109"/>
    </row>
    <row r="8" spans="1:8" x14ac:dyDescent="0.25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</row>
    <row r="9" spans="1:8" ht="45" x14ac:dyDescent="0.25">
      <c r="A9" s="94" t="s">
        <v>257</v>
      </c>
      <c r="B9" s="95" t="s">
        <v>204</v>
      </c>
      <c r="C9" s="95" t="s">
        <v>185</v>
      </c>
      <c r="D9" s="96">
        <v>102.9</v>
      </c>
      <c r="E9" s="96">
        <v>95</v>
      </c>
      <c r="F9" s="97" t="s">
        <v>401</v>
      </c>
      <c r="G9" s="96" t="s">
        <v>258</v>
      </c>
    </row>
    <row r="10" spans="1:8" ht="45" x14ac:dyDescent="0.25">
      <c r="A10" s="94" t="s">
        <v>259</v>
      </c>
      <c r="B10" s="95" t="s">
        <v>203</v>
      </c>
      <c r="C10" s="95" t="s">
        <v>202</v>
      </c>
      <c r="D10" s="96">
        <v>101.6</v>
      </c>
      <c r="E10" s="96">
        <v>98.9</v>
      </c>
      <c r="F10" s="100" t="s">
        <v>407</v>
      </c>
      <c r="G10" s="96" t="s">
        <v>214</v>
      </c>
    </row>
    <row r="11" spans="1:8" ht="45" x14ac:dyDescent="0.25">
      <c r="A11" s="94" t="s">
        <v>260</v>
      </c>
      <c r="B11" s="95" t="s">
        <v>205</v>
      </c>
      <c r="C11" s="95" t="s">
        <v>185</v>
      </c>
      <c r="D11" s="96">
        <v>100.7</v>
      </c>
      <c r="E11" s="96">
        <v>94.2</v>
      </c>
      <c r="F11" s="97" t="s">
        <v>405</v>
      </c>
      <c r="G11" s="96" t="s">
        <v>214</v>
      </c>
    </row>
    <row r="12" spans="1:8" ht="45" x14ac:dyDescent="0.25">
      <c r="A12" s="94" t="s">
        <v>261</v>
      </c>
      <c r="B12" s="95" t="s">
        <v>206</v>
      </c>
      <c r="C12" s="95" t="s">
        <v>185</v>
      </c>
      <c r="D12" s="96">
        <v>109</v>
      </c>
      <c r="E12" s="96">
        <v>97.4</v>
      </c>
      <c r="F12" s="97" t="s">
        <v>401</v>
      </c>
      <c r="G12" s="96" t="s">
        <v>214</v>
      </c>
    </row>
    <row r="13" spans="1:8" ht="30" x14ac:dyDescent="0.25">
      <c r="A13" s="94" t="s">
        <v>262</v>
      </c>
      <c r="B13" s="95" t="s">
        <v>263</v>
      </c>
      <c r="C13" s="95" t="s">
        <v>185</v>
      </c>
      <c r="D13" s="96">
        <v>3.5</v>
      </c>
      <c r="E13" s="96">
        <v>4</v>
      </c>
      <c r="F13" s="97">
        <v>4</v>
      </c>
      <c r="G13" s="96" t="s">
        <v>214</v>
      </c>
    </row>
    <row r="14" spans="1:8" ht="45" x14ac:dyDescent="0.25">
      <c r="A14" s="94" t="s">
        <v>264</v>
      </c>
      <c r="B14" s="95" t="s">
        <v>208</v>
      </c>
      <c r="C14" s="95" t="s">
        <v>265</v>
      </c>
      <c r="D14" s="96">
        <v>14362.5</v>
      </c>
      <c r="E14" s="96">
        <v>15095</v>
      </c>
      <c r="F14" s="97" t="s">
        <v>406</v>
      </c>
      <c r="G14" s="96" t="s">
        <v>214</v>
      </c>
    </row>
    <row r="15" spans="1:8" ht="45" x14ac:dyDescent="0.25">
      <c r="A15" s="94" t="s">
        <v>266</v>
      </c>
      <c r="B15" s="95" t="s">
        <v>267</v>
      </c>
      <c r="C15" s="95" t="s">
        <v>185</v>
      </c>
      <c r="D15" s="96">
        <v>102</v>
      </c>
      <c r="E15" s="96">
        <v>102.6</v>
      </c>
      <c r="F15" s="97" t="s">
        <v>408</v>
      </c>
      <c r="G15" s="96" t="s">
        <v>214</v>
      </c>
    </row>
    <row r="16" spans="1:8" ht="75" x14ac:dyDescent="0.25">
      <c r="A16" s="94" t="s">
        <v>268</v>
      </c>
      <c r="B16" s="95" t="s">
        <v>269</v>
      </c>
      <c r="C16" s="95" t="s">
        <v>270</v>
      </c>
      <c r="D16" s="96">
        <v>0</v>
      </c>
      <c r="E16" s="96">
        <v>6</v>
      </c>
      <c r="F16" s="99">
        <v>6.5</v>
      </c>
      <c r="G16" s="96" t="s">
        <v>218</v>
      </c>
    </row>
    <row r="17" spans="1:7" ht="30" x14ac:dyDescent="0.25">
      <c r="A17" s="94" t="s">
        <v>271</v>
      </c>
      <c r="B17" s="95" t="s">
        <v>272</v>
      </c>
      <c r="C17" s="95" t="s">
        <v>273</v>
      </c>
      <c r="D17" s="96">
        <v>0.47470000000000001</v>
      </c>
      <c r="E17" s="96">
        <v>0.47470000000000001</v>
      </c>
      <c r="F17" s="96">
        <v>0.48</v>
      </c>
      <c r="G17" s="96" t="s">
        <v>218</v>
      </c>
    </row>
    <row r="18" spans="1:7" ht="45" x14ac:dyDescent="0.25">
      <c r="A18" s="94" t="s">
        <v>274</v>
      </c>
      <c r="B18" s="95" t="s">
        <v>275</v>
      </c>
      <c r="C18" s="95" t="s">
        <v>276</v>
      </c>
      <c r="D18" s="96">
        <v>21</v>
      </c>
      <c r="E18" s="96">
        <v>23.5</v>
      </c>
      <c r="F18" s="97">
        <v>23.5</v>
      </c>
      <c r="G18" s="96" t="s">
        <v>218</v>
      </c>
    </row>
    <row r="19" spans="1:7" ht="78.75" customHeight="1" x14ac:dyDescent="0.25">
      <c r="A19" s="94" t="s">
        <v>277</v>
      </c>
      <c r="B19" s="95" t="s">
        <v>278</v>
      </c>
      <c r="C19" s="95" t="s">
        <v>276</v>
      </c>
      <c r="D19" s="96">
        <v>0.1</v>
      </c>
      <c r="E19" s="96">
        <v>0.1</v>
      </c>
      <c r="F19" s="100">
        <v>3.49</v>
      </c>
      <c r="G19" s="96" t="s">
        <v>218</v>
      </c>
    </row>
    <row r="20" spans="1:7" ht="75" x14ac:dyDescent="0.25">
      <c r="A20" s="94" t="s">
        <v>279</v>
      </c>
      <c r="B20" s="95" t="s">
        <v>151</v>
      </c>
      <c r="C20" s="95" t="s">
        <v>201</v>
      </c>
      <c r="D20" s="96">
        <v>1</v>
      </c>
      <c r="E20" s="96">
        <v>1</v>
      </c>
      <c r="F20" s="97">
        <v>3</v>
      </c>
      <c r="G20" s="96" t="s">
        <v>218</v>
      </c>
    </row>
    <row r="21" spans="1:7" ht="120" x14ac:dyDescent="0.25">
      <c r="A21" s="94" t="s">
        <v>280</v>
      </c>
      <c r="B21" s="95" t="s">
        <v>281</v>
      </c>
      <c r="C21" s="95" t="s">
        <v>282</v>
      </c>
      <c r="D21" s="96">
        <v>1</v>
      </c>
      <c r="E21" s="96">
        <v>1</v>
      </c>
      <c r="F21" s="97">
        <v>2</v>
      </c>
      <c r="G21" s="96" t="s">
        <v>218</v>
      </c>
    </row>
    <row r="22" spans="1:7" ht="45" x14ac:dyDescent="0.25">
      <c r="A22" s="94" t="s">
        <v>283</v>
      </c>
      <c r="B22" s="95" t="s">
        <v>284</v>
      </c>
      <c r="C22" s="95" t="s">
        <v>285</v>
      </c>
      <c r="D22" s="96">
        <v>0.3</v>
      </c>
      <c r="E22" s="96">
        <v>0.3</v>
      </c>
      <c r="F22" s="97">
        <v>0.32400000000000001</v>
      </c>
      <c r="G22" s="97" t="s">
        <v>217</v>
      </c>
    </row>
    <row r="23" spans="1:7" ht="60" x14ac:dyDescent="0.25">
      <c r="A23" s="94" t="s">
        <v>286</v>
      </c>
      <c r="B23" s="95" t="s">
        <v>137</v>
      </c>
      <c r="C23" s="95" t="s">
        <v>287</v>
      </c>
      <c r="D23" s="96">
        <v>1.4</v>
      </c>
      <c r="E23" s="96">
        <v>1.8</v>
      </c>
      <c r="F23" s="97">
        <v>2.1</v>
      </c>
      <c r="G23" s="96" t="s">
        <v>218</v>
      </c>
    </row>
    <row r="24" spans="1:7" ht="60" x14ac:dyDescent="0.25">
      <c r="A24" s="94" t="s">
        <v>288</v>
      </c>
      <c r="B24" s="95" t="s">
        <v>139</v>
      </c>
      <c r="C24" s="95" t="s">
        <v>287</v>
      </c>
      <c r="D24" s="96">
        <v>205</v>
      </c>
      <c r="E24" s="96">
        <v>210</v>
      </c>
      <c r="F24" s="101">
        <v>168.7</v>
      </c>
      <c r="G24" s="96" t="s">
        <v>218</v>
      </c>
    </row>
    <row r="25" spans="1:7" ht="60" x14ac:dyDescent="0.25">
      <c r="A25" s="94" t="s">
        <v>289</v>
      </c>
      <c r="B25" s="95" t="s">
        <v>290</v>
      </c>
      <c r="C25" s="95" t="s">
        <v>287</v>
      </c>
      <c r="D25" s="96">
        <v>1.2509999999999999</v>
      </c>
      <c r="E25" s="96">
        <v>1.7869999999999999</v>
      </c>
      <c r="F25" s="96">
        <v>1.7869999999999999</v>
      </c>
      <c r="G25" s="96" t="s">
        <v>218</v>
      </c>
    </row>
    <row r="26" spans="1:7" ht="60" x14ac:dyDescent="0.25">
      <c r="A26" s="94" t="s">
        <v>291</v>
      </c>
      <c r="B26" s="95" t="s">
        <v>292</v>
      </c>
      <c r="C26" s="95" t="s">
        <v>287</v>
      </c>
      <c r="D26" s="96">
        <v>0.45</v>
      </c>
      <c r="E26" s="96">
        <v>0.51900000000000002</v>
      </c>
      <c r="F26" s="96">
        <v>0.51900000000000002</v>
      </c>
      <c r="G26" s="96" t="s">
        <v>218</v>
      </c>
    </row>
    <row r="27" spans="1:7" ht="75" x14ac:dyDescent="0.25">
      <c r="A27" s="94" t="s">
        <v>293</v>
      </c>
      <c r="B27" s="95" t="s">
        <v>294</v>
      </c>
      <c r="C27" s="95" t="s">
        <v>287</v>
      </c>
      <c r="D27" s="96">
        <v>26.265000000000001</v>
      </c>
      <c r="E27" s="96">
        <v>22.635000000000002</v>
      </c>
      <c r="F27" s="97">
        <v>22.635000000000002</v>
      </c>
      <c r="G27" s="96" t="s">
        <v>218</v>
      </c>
    </row>
    <row r="28" spans="1:7" ht="45" x14ac:dyDescent="0.25">
      <c r="A28" s="94" t="s">
        <v>295</v>
      </c>
      <c r="B28" s="95" t="s">
        <v>296</v>
      </c>
      <c r="C28" s="95" t="s">
        <v>287</v>
      </c>
      <c r="D28" s="96">
        <v>15</v>
      </c>
      <c r="E28" s="96">
        <v>10</v>
      </c>
      <c r="F28" s="97">
        <v>14.449</v>
      </c>
      <c r="G28" s="96" t="s">
        <v>218</v>
      </c>
    </row>
    <row r="29" spans="1:7" ht="30" x14ac:dyDescent="0.25">
      <c r="A29" s="94" t="s">
        <v>297</v>
      </c>
      <c r="B29" s="95" t="s">
        <v>298</v>
      </c>
      <c r="C29" s="95" t="s">
        <v>299</v>
      </c>
      <c r="D29" s="96">
        <v>3.3</v>
      </c>
      <c r="E29" s="96">
        <v>0.94299999999999995</v>
      </c>
      <c r="F29" s="96">
        <v>0.94299999999999995</v>
      </c>
      <c r="G29" s="96" t="s">
        <v>218</v>
      </c>
    </row>
    <row r="30" spans="1:7" ht="45" x14ac:dyDescent="0.25">
      <c r="A30" s="94" t="s">
        <v>300</v>
      </c>
      <c r="B30" s="95" t="s">
        <v>301</v>
      </c>
      <c r="C30" s="95" t="s">
        <v>148</v>
      </c>
      <c r="D30" s="96">
        <v>3.3</v>
      </c>
      <c r="E30" s="96">
        <v>5.98</v>
      </c>
      <c r="F30" s="97">
        <v>6.17</v>
      </c>
      <c r="G30" s="96" t="s">
        <v>217</v>
      </c>
    </row>
    <row r="31" spans="1:7" ht="30" x14ac:dyDescent="0.25">
      <c r="A31" s="94" t="s">
        <v>302</v>
      </c>
      <c r="B31" s="95" t="s">
        <v>303</v>
      </c>
      <c r="C31" s="95" t="s">
        <v>304</v>
      </c>
      <c r="D31" s="96">
        <v>1.6</v>
      </c>
      <c r="E31" s="96">
        <v>0.5</v>
      </c>
      <c r="F31" s="97">
        <v>0.86299999999999999</v>
      </c>
      <c r="G31" s="97" t="s">
        <v>217</v>
      </c>
    </row>
    <row r="32" spans="1:7" ht="60" x14ac:dyDescent="0.25">
      <c r="A32" s="94" t="s">
        <v>305</v>
      </c>
      <c r="B32" s="95" t="s">
        <v>173</v>
      </c>
      <c r="C32" s="95" t="s">
        <v>285</v>
      </c>
      <c r="D32" s="96">
        <v>1.6</v>
      </c>
      <c r="E32" s="100">
        <v>1.24</v>
      </c>
      <c r="F32" s="100">
        <v>2.84</v>
      </c>
      <c r="G32" s="96" t="s">
        <v>218</v>
      </c>
    </row>
    <row r="33" spans="1:7" ht="60" x14ac:dyDescent="0.25">
      <c r="A33" s="94" t="s">
        <v>306</v>
      </c>
      <c r="B33" s="95" t="s">
        <v>307</v>
      </c>
      <c r="C33" s="95" t="s">
        <v>276</v>
      </c>
      <c r="D33" s="96">
        <v>0.08</v>
      </c>
      <c r="E33" s="100">
        <v>6.6000000000000003E-2</v>
      </c>
      <c r="F33" s="100">
        <v>0.08</v>
      </c>
      <c r="G33" s="96" t="s">
        <v>218</v>
      </c>
    </row>
    <row r="34" spans="1:7" ht="60" x14ac:dyDescent="0.25">
      <c r="A34" s="94" t="s">
        <v>308</v>
      </c>
      <c r="B34" s="95" t="s">
        <v>309</v>
      </c>
      <c r="C34" s="95" t="s">
        <v>276</v>
      </c>
      <c r="D34" s="96">
        <v>0.5</v>
      </c>
      <c r="E34" s="100">
        <v>0.04</v>
      </c>
      <c r="F34" s="100">
        <v>0.08</v>
      </c>
      <c r="G34" s="96" t="s">
        <v>218</v>
      </c>
    </row>
    <row r="35" spans="1:7" ht="60" x14ac:dyDescent="0.25">
      <c r="A35" s="94" t="s">
        <v>310</v>
      </c>
      <c r="B35" s="95" t="s">
        <v>311</v>
      </c>
      <c r="C35" s="95" t="s">
        <v>285</v>
      </c>
      <c r="D35" s="96">
        <v>0.5</v>
      </c>
      <c r="E35" s="100">
        <v>0.46</v>
      </c>
      <c r="F35" s="100">
        <v>0.85</v>
      </c>
      <c r="G35" s="96" t="s">
        <v>218</v>
      </c>
    </row>
    <row r="36" spans="1:7" ht="90" x14ac:dyDescent="0.25">
      <c r="A36" s="94" t="s">
        <v>312</v>
      </c>
      <c r="B36" s="95" t="s">
        <v>313</v>
      </c>
      <c r="C36" s="95" t="s">
        <v>150</v>
      </c>
      <c r="D36" s="96">
        <v>0</v>
      </c>
      <c r="E36" s="96">
        <v>240</v>
      </c>
      <c r="F36" s="97">
        <v>240</v>
      </c>
      <c r="G36" s="96" t="s">
        <v>218</v>
      </c>
    </row>
    <row r="37" spans="1:7" ht="75" x14ac:dyDescent="0.25">
      <c r="A37" s="94" t="s">
        <v>314</v>
      </c>
      <c r="B37" s="95" t="s">
        <v>164</v>
      </c>
      <c r="C37" s="95" t="s">
        <v>150</v>
      </c>
      <c r="D37" s="96">
        <v>48</v>
      </c>
      <c r="E37" s="96">
        <v>67</v>
      </c>
      <c r="F37" s="97">
        <v>104</v>
      </c>
      <c r="G37" s="96" t="s">
        <v>218</v>
      </c>
    </row>
    <row r="38" spans="1:7" ht="45" x14ac:dyDescent="0.25">
      <c r="A38" s="94" t="s">
        <v>315</v>
      </c>
      <c r="B38" s="95" t="s">
        <v>316</v>
      </c>
      <c r="C38" s="95" t="s">
        <v>285</v>
      </c>
      <c r="D38" s="96">
        <v>0.01</v>
      </c>
      <c r="E38" s="96">
        <v>8.9999999999999993E-3</v>
      </c>
      <c r="F38" s="97">
        <v>0.01</v>
      </c>
      <c r="G38" s="96" t="s">
        <v>218</v>
      </c>
    </row>
    <row r="39" spans="1:7" ht="90" x14ac:dyDescent="0.25">
      <c r="A39" s="94" t="s">
        <v>317</v>
      </c>
      <c r="B39" s="95" t="s">
        <v>177</v>
      </c>
      <c r="C39" s="95" t="s">
        <v>285</v>
      </c>
      <c r="D39" s="96">
        <v>2.8E-3</v>
      </c>
      <c r="E39" s="96">
        <v>2.8E-3</v>
      </c>
      <c r="F39" s="97">
        <v>2.8E-3</v>
      </c>
      <c r="G39" s="96" t="s">
        <v>218</v>
      </c>
    </row>
    <row r="40" spans="1:7" ht="90" x14ac:dyDescent="0.25">
      <c r="A40" s="94" t="s">
        <v>318</v>
      </c>
      <c r="B40" s="95" t="s">
        <v>175</v>
      </c>
      <c r="C40" s="95" t="s">
        <v>285</v>
      </c>
      <c r="D40" s="96">
        <v>6.4000000000000001E-2</v>
      </c>
      <c r="E40" s="96">
        <v>7.1400000000000005E-2</v>
      </c>
      <c r="F40" s="97">
        <v>0.1424</v>
      </c>
      <c r="G40" s="96" t="s">
        <v>218</v>
      </c>
    </row>
    <row r="41" spans="1:7" ht="90" x14ac:dyDescent="0.25">
      <c r="A41" s="94" t="s">
        <v>319</v>
      </c>
      <c r="B41" s="95" t="s">
        <v>320</v>
      </c>
      <c r="C41" s="95" t="s">
        <v>202</v>
      </c>
      <c r="D41" s="96">
        <v>0</v>
      </c>
      <c r="E41" s="96">
        <v>11.6</v>
      </c>
      <c r="F41" s="97"/>
      <c r="G41" s="96" t="s">
        <v>218</v>
      </c>
    </row>
    <row r="42" spans="1:7" ht="27" customHeight="1" x14ac:dyDescent="0.25">
      <c r="A42" s="94" t="s">
        <v>321</v>
      </c>
      <c r="B42" s="95" t="s">
        <v>211</v>
      </c>
      <c r="C42" s="95" t="s">
        <v>322</v>
      </c>
      <c r="D42" s="96">
        <v>6.8</v>
      </c>
      <c r="E42" s="96">
        <v>34</v>
      </c>
      <c r="F42" s="97">
        <v>56.8</v>
      </c>
      <c r="G42" s="97" t="s">
        <v>218</v>
      </c>
    </row>
    <row r="43" spans="1:7" ht="30" x14ac:dyDescent="0.25">
      <c r="A43" s="94" t="s">
        <v>323</v>
      </c>
      <c r="B43" s="95" t="s">
        <v>180</v>
      </c>
      <c r="C43" s="95" t="s">
        <v>285</v>
      </c>
      <c r="D43" s="96">
        <v>300</v>
      </c>
      <c r="E43" s="96">
        <v>525</v>
      </c>
      <c r="F43" s="97">
        <v>525</v>
      </c>
      <c r="G43" s="96" t="s">
        <v>218</v>
      </c>
    </row>
    <row r="44" spans="1:7" x14ac:dyDescent="0.25">
      <c r="A44" s="94" t="s">
        <v>324</v>
      </c>
      <c r="B44" s="95" t="s">
        <v>179</v>
      </c>
      <c r="C44" s="95" t="s">
        <v>287</v>
      </c>
      <c r="D44" s="96">
        <v>260</v>
      </c>
      <c r="E44" s="96">
        <v>256</v>
      </c>
      <c r="F44" s="97">
        <v>256</v>
      </c>
      <c r="G44" s="96" t="s">
        <v>218</v>
      </c>
    </row>
    <row r="45" spans="1:7" x14ac:dyDescent="0.25">
      <c r="A45" s="94" t="s">
        <v>325</v>
      </c>
      <c r="B45" s="95" t="s">
        <v>326</v>
      </c>
      <c r="C45" s="95" t="s">
        <v>287</v>
      </c>
      <c r="D45" s="96">
        <v>3082</v>
      </c>
      <c r="E45" s="96">
        <v>3000</v>
      </c>
      <c r="F45" s="97">
        <v>3040</v>
      </c>
      <c r="G45" s="96" t="s">
        <v>218</v>
      </c>
    </row>
    <row r="46" spans="1:7" x14ac:dyDescent="0.25">
      <c r="A46" s="94" t="s">
        <v>327</v>
      </c>
      <c r="B46" s="95" t="s">
        <v>178</v>
      </c>
      <c r="C46" s="95" t="s">
        <v>287</v>
      </c>
      <c r="D46" s="96">
        <v>1500</v>
      </c>
      <c r="E46" s="96">
        <v>2000</v>
      </c>
      <c r="F46" s="97">
        <v>2327</v>
      </c>
      <c r="G46" s="96" t="s">
        <v>218</v>
      </c>
    </row>
    <row r="47" spans="1:7" ht="30" x14ac:dyDescent="0.25">
      <c r="A47" s="94" t="s">
        <v>328</v>
      </c>
      <c r="B47" s="95" t="s">
        <v>181</v>
      </c>
      <c r="C47" s="95" t="s">
        <v>201</v>
      </c>
      <c r="D47" s="96">
        <v>15</v>
      </c>
      <c r="E47" s="96">
        <v>18</v>
      </c>
      <c r="F47" s="96">
        <v>18</v>
      </c>
      <c r="G47" s="96" t="s">
        <v>218</v>
      </c>
    </row>
    <row r="48" spans="1:7" ht="45" x14ac:dyDescent="0.25">
      <c r="A48" s="94" t="s">
        <v>329</v>
      </c>
      <c r="B48" s="95" t="s">
        <v>182</v>
      </c>
      <c r="C48" s="95" t="s">
        <v>201</v>
      </c>
      <c r="D48" s="96">
        <v>1</v>
      </c>
      <c r="E48" s="96">
        <v>1</v>
      </c>
      <c r="F48" s="96">
        <v>1</v>
      </c>
      <c r="G48" s="96" t="s">
        <v>218</v>
      </c>
    </row>
    <row r="49" spans="1:7" x14ac:dyDescent="0.25">
      <c r="A49" s="94" t="s">
        <v>330</v>
      </c>
      <c r="B49" s="95" t="s">
        <v>212</v>
      </c>
      <c r="C49" s="95" t="s">
        <v>201</v>
      </c>
      <c r="D49" s="96">
        <v>57</v>
      </c>
      <c r="E49" s="96">
        <v>58</v>
      </c>
      <c r="F49" s="97">
        <v>58</v>
      </c>
      <c r="G49" s="96" t="s">
        <v>218</v>
      </c>
    </row>
    <row r="50" spans="1:7" ht="180" x14ac:dyDescent="0.25">
      <c r="A50" s="94" t="s">
        <v>331</v>
      </c>
      <c r="B50" s="95" t="s">
        <v>332</v>
      </c>
      <c r="C50" s="95" t="s">
        <v>333</v>
      </c>
      <c r="D50" s="96">
        <v>3346</v>
      </c>
      <c r="E50" s="96">
        <v>2954.36</v>
      </c>
      <c r="F50" s="97">
        <v>2954.36</v>
      </c>
      <c r="G50" s="96" t="s">
        <v>218</v>
      </c>
    </row>
    <row r="51" spans="1:7" ht="120" x14ac:dyDescent="0.25">
      <c r="A51" s="94" t="s">
        <v>334</v>
      </c>
      <c r="B51" s="95" t="s">
        <v>183</v>
      </c>
      <c r="C51" s="95" t="s">
        <v>276</v>
      </c>
      <c r="D51" s="96">
        <v>41.5</v>
      </c>
      <c r="E51" s="96">
        <v>74</v>
      </c>
      <c r="F51" s="96">
        <v>74.414000000000001</v>
      </c>
      <c r="G51" s="96" t="s">
        <v>218</v>
      </c>
    </row>
    <row r="52" spans="1:7" ht="75" x14ac:dyDescent="0.25">
      <c r="A52" s="94" t="s">
        <v>335</v>
      </c>
      <c r="B52" s="95" t="s">
        <v>336</v>
      </c>
      <c r="C52" s="95" t="s">
        <v>276</v>
      </c>
      <c r="D52" s="96">
        <v>35.082999999999998</v>
      </c>
      <c r="E52" s="96">
        <v>0</v>
      </c>
      <c r="F52" s="97">
        <v>0</v>
      </c>
      <c r="G52" s="96" t="s">
        <v>337</v>
      </c>
    </row>
    <row r="53" spans="1:7" ht="60" x14ac:dyDescent="0.25">
      <c r="A53" s="94" t="s">
        <v>338</v>
      </c>
      <c r="B53" s="95" t="s">
        <v>184</v>
      </c>
      <c r="C53" s="95" t="s">
        <v>185</v>
      </c>
      <c r="D53" s="96">
        <v>0</v>
      </c>
      <c r="E53" s="96">
        <v>16.350000000000001</v>
      </c>
      <c r="F53" s="96">
        <v>16.350000000000001</v>
      </c>
      <c r="G53" s="96" t="s">
        <v>218</v>
      </c>
    </row>
    <row r="54" spans="1:7" ht="60" x14ac:dyDescent="0.25">
      <c r="A54" s="94" t="s">
        <v>339</v>
      </c>
      <c r="B54" s="95" t="s">
        <v>187</v>
      </c>
      <c r="C54" s="95" t="s">
        <v>185</v>
      </c>
      <c r="D54" s="96">
        <v>0</v>
      </c>
      <c r="E54" s="96">
        <v>6.88</v>
      </c>
      <c r="F54" s="96">
        <v>6.88</v>
      </c>
      <c r="G54" s="96" t="s">
        <v>218</v>
      </c>
    </row>
    <row r="55" spans="1:7" ht="45" x14ac:dyDescent="0.25">
      <c r="A55" s="94" t="s">
        <v>340</v>
      </c>
      <c r="B55" s="95" t="s">
        <v>186</v>
      </c>
      <c r="C55" s="95" t="s">
        <v>276</v>
      </c>
      <c r="D55" s="96">
        <v>0</v>
      </c>
      <c r="E55" s="96">
        <v>243.8236</v>
      </c>
      <c r="F55" s="96">
        <v>243.8236</v>
      </c>
      <c r="G55" s="96" t="s">
        <v>218</v>
      </c>
    </row>
    <row r="56" spans="1:7" ht="30" x14ac:dyDescent="0.25">
      <c r="A56" s="94" t="s">
        <v>341</v>
      </c>
      <c r="B56" s="95" t="s">
        <v>190</v>
      </c>
      <c r="C56" s="95" t="s">
        <v>191</v>
      </c>
      <c r="D56" s="96">
        <v>15</v>
      </c>
      <c r="E56" s="96">
        <v>15</v>
      </c>
      <c r="F56" s="97">
        <v>15</v>
      </c>
      <c r="G56" s="96" t="s">
        <v>218</v>
      </c>
    </row>
    <row r="57" spans="1:7" ht="30" x14ac:dyDescent="0.25">
      <c r="A57" s="94" t="s">
        <v>342</v>
      </c>
      <c r="B57" s="95" t="s">
        <v>343</v>
      </c>
      <c r="C57" s="95" t="s">
        <v>344</v>
      </c>
      <c r="D57" s="96"/>
      <c r="E57" s="96" t="s">
        <v>337</v>
      </c>
      <c r="F57" s="97" t="s">
        <v>337</v>
      </c>
      <c r="G57" s="97"/>
    </row>
    <row r="58" spans="1:7" ht="60" x14ac:dyDescent="0.25">
      <c r="A58" s="94" t="s">
        <v>345</v>
      </c>
      <c r="B58" s="95" t="s">
        <v>346</v>
      </c>
      <c r="C58" s="95" t="s">
        <v>347</v>
      </c>
      <c r="D58" s="96"/>
      <c r="E58" s="96" t="s">
        <v>337</v>
      </c>
      <c r="F58" s="97" t="s">
        <v>337</v>
      </c>
      <c r="G58" s="97"/>
    </row>
    <row r="59" spans="1:7" ht="30" x14ac:dyDescent="0.25">
      <c r="A59" s="94" t="s">
        <v>348</v>
      </c>
      <c r="B59" s="95" t="s">
        <v>349</v>
      </c>
      <c r="C59" s="95" t="s">
        <v>350</v>
      </c>
      <c r="D59" s="96" t="s">
        <v>337</v>
      </c>
      <c r="E59" s="96" t="s">
        <v>337</v>
      </c>
      <c r="F59" s="97" t="s">
        <v>337</v>
      </c>
      <c r="G59" s="97"/>
    </row>
    <row r="60" spans="1:7" x14ac:dyDescent="0.25">
      <c r="A60" s="94" t="s">
        <v>351</v>
      </c>
      <c r="B60" s="95" t="s">
        <v>352</v>
      </c>
      <c r="C60" s="95" t="s">
        <v>350</v>
      </c>
      <c r="D60" s="96" t="s">
        <v>337</v>
      </c>
      <c r="E60" s="96" t="s">
        <v>337</v>
      </c>
      <c r="F60" s="97" t="s">
        <v>337</v>
      </c>
      <c r="G60" s="97"/>
    </row>
    <row r="61" spans="1:7" x14ac:dyDescent="0.25">
      <c r="A61" s="94" t="s">
        <v>353</v>
      </c>
      <c r="B61" s="95" t="s">
        <v>354</v>
      </c>
      <c r="C61" s="95" t="s">
        <v>350</v>
      </c>
      <c r="D61" s="96" t="s">
        <v>337</v>
      </c>
      <c r="E61" s="96" t="s">
        <v>337</v>
      </c>
      <c r="F61" s="97" t="s">
        <v>337</v>
      </c>
      <c r="G61" s="97"/>
    </row>
    <row r="62" spans="1:7" x14ac:dyDescent="0.25">
      <c r="A62" s="94" t="s">
        <v>355</v>
      </c>
      <c r="B62" s="95" t="s">
        <v>356</v>
      </c>
      <c r="C62" s="95" t="s">
        <v>185</v>
      </c>
      <c r="D62" s="96" t="s">
        <v>337</v>
      </c>
      <c r="E62" s="96" t="s">
        <v>337</v>
      </c>
      <c r="F62" s="97" t="s">
        <v>337</v>
      </c>
      <c r="G62" s="97"/>
    </row>
    <row r="63" spans="1:7" ht="90" x14ac:dyDescent="0.25">
      <c r="A63" s="94" t="s">
        <v>357</v>
      </c>
      <c r="B63" s="95" t="s">
        <v>358</v>
      </c>
      <c r="C63" s="95" t="s">
        <v>185</v>
      </c>
      <c r="D63" s="96">
        <v>87</v>
      </c>
      <c r="E63" s="96">
        <v>90</v>
      </c>
      <c r="F63" s="97">
        <v>90</v>
      </c>
      <c r="G63" s="96" t="s">
        <v>218</v>
      </c>
    </row>
    <row r="64" spans="1:7" ht="75" x14ac:dyDescent="0.25">
      <c r="A64" s="94" t="s">
        <v>359</v>
      </c>
      <c r="B64" s="95" t="s">
        <v>360</v>
      </c>
      <c r="C64" s="95" t="s">
        <v>185</v>
      </c>
      <c r="D64" s="96" t="s">
        <v>337</v>
      </c>
      <c r="E64" s="96">
        <v>20</v>
      </c>
      <c r="F64" s="97">
        <v>85</v>
      </c>
      <c r="G64" s="96" t="s">
        <v>218</v>
      </c>
    </row>
    <row r="65" spans="1:7" ht="105" x14ac:dyDescent="0.25">
      <c r="A65" s="94" t="s">
        <v>361</v>
      </c>
      <c r="B65" s="95" t="s">
        <v>362</v>
      </c>
      <c r="C65" s="95"/>
      <c r="D65" s="96">
        <v>1</v>
      </c>
      <c r="E65" s="96">
        <v>1</v>
      </c>
      <c r="F65" s="97">
        <v>1</v>
      </c>
      <c r="G65" s="96" t="s">
        <v>218</v>
      </c>
    </row>
    <row r="66" spans="1:7" ht="75" x14ac:dyDescent="0.25">
      <c r="A66" s="94" t="s">
        <v>363</v>
      </c>
      <c r="B66" s="95" t="s">
        <v>192</v>
      </c>
      <c r="C66" s="95" t="s">
        <v>364</v>
      </c>
      <c r="D66" s="96">
        <v>1</v>
      </c>
      <c r="E66" s="96">
        <v>2</v>
      </c>
      <c r="F66" s="97">
        <v>3</v>
      </c>
      <c r="G66" s="96" t="s">
        <v>218</v>
      </c>
    </row>
    <row r="67" spans="1:7" ht="60" x14ac:dyDescent="0.25">
      <c r="A67" s="94" t="s">
        <v>365</v>
      </c>
      <c r="B67" s="95" t="s">
        <v>193</v>
      </c>
      <c r="C67" s="95" t="s">
        <v>201</v>
      </c>
      <c r="D67" s="96">
        <v>3</v>
      </c>
      <c r="E67" s="96">
        <v>4</v>
      </c>
      <c r="F67" s="97">
        <v>2</v>
      </c>
      <c r="G67" s="96" t="s">
        <v>399</v>
      </c>
    </row>
    <row r="68" spans="1:7" ht="45" x14ac:dyDescent="0.25">
      <c r="A68" s="94" t="s">
        <v>366</v>
      </c>
      <c r="B68" s="95" t="s">
        <v>367</v>
      </c>
      <c r="C68" s="95" t="s">
        <v>201</v>
      </c>
      <c r="D68" s="96" t="s">
        <v>337</v>
      </c>
      <c r="E68" s="96" t="s">
        <v>337</v>
      </c>
      <c r="F68" s="97" t="s">
        <v>337</v>
      </c>
      <c r="G68" s="97"/>
    </row>
    <row r="69" spans="1:7" x14ac:dyDescent="0.25">
      <c r="A69" s="94" t="s">
        <v>368</v>
      </c>
      <c r="B69" s="95" t="s">
        <v>194</v>
      </c>
      <c r="C69" s="95" t="s">
        <v>369</v>
      </c>
      <c r="D69" s="96">
        <v>815</v>
      </c>
      <c r="E69" s="96">
        <v>815</v>
      </c>
      <c r="F69" s="97">
        <v>815</v>
      </c>
      <c r="G69" s="96" t="s">
        <v>218</v>
      </c>
    </row>
    <row r="70" spans="1:7" ht="30" x14ac:dyDescent="0.25">
      <c r="A70" s="94" t="s">
        <v>370</v>
      </c>
      <c r="B70" s="95" t="s">
        <v>371</v>
      </c>
      <c r="C70" s="95"/>
      <c r="D70" s="96">
        <v>487</v>
      </c>
      <c r="E70" s="96">
        <v>0</v>
      </c>
      <c r="F70" s="97">
        <v>0</v>
      </c>
      <c r="G70" s="97"/>
    </row>
    <row r="71" spans="1:7" ht="60" x14ac:dyDescent="0.25">
      <c r="A71" s="94" t="s">
        <v>372</v>
      </c>
      <c r="B71" s="95" t="s">
        <v>373</v>
      </c>
      <c r="C71" s="95" t="s">
        <v>185</v>
      </c>
      <c r="D71" s="96">
        <v>2E-3</v>
      </c>
      <c r="E71" s="96">
        <v>0.02</v>
      </c>
      <c r="F71" s="96">
        <v>0.02</v>
      </c>
      <c r="G71" s="96" t="s">
        <v>218</v>
      </c>
    </row>
    <row r="72" spans="1:7" ht="30" x14ac:dyDescent="0.25">
      <c r="A72" s="94" t="s">
        <v>374</v>
      </c>
      <c r="B72" s="95" t="s">
        <v>375</v>
      </c>
      <c r="C72" s="95" t="s">
        <v>201</v>
      </c>
      <c r="D72" s="96" t="s">
        <v>337</v>
      </c>
      <c r="E72" s="96" t="s">
        <v>337</v>
      </c>
      <c r="F72" s="97" t="s">
        <v>337</v>
      </c>
      <c r="G72" s="97"/>
    </row>
    <row r="73" spans="1:7" ht="45" x14ac:dyDescent="0.25">
      <c r="A73" s="94" t="s">
        <v>376</v>
      </c>
      <c r="B73" s="95" t="s">
        <v>195</v>
      </c>
      <c r="C73" s="95" t="s">
        <v>201</v>
      </c>
      <c r="D73" s="96" t="s">
        <v>337</v>
      </c>
      <c r="E73" s="96">
        <v>5</v>
      </c>
      <c r="F73" s="97">
        <v>0</v>
      </c>
      <c r="G73" s="96" t="s">
        <v>398</v>
      </c>
    </row>
    <row r="74" spans="1:7" ht="60" x14ac:dyDescent="0.25">
      <c r="A74" s="94" t="s">
        <v>377</v>
      </c>
      <c r="B74" s="95" t="s">
        <v>196</v>
      </c>
      <c r="C74" s="95" t="s">
        <v>185</v>
      </c>
      <c r="D74" s="96">
        <v>2</v>
      </c>
      <c r="E74" s="96">
        <v>3</v>
      </c>
      <c r="F74" s="97">
        <v>3</v>
      </c>
      <c r="G74" s="97" t="s">
        <v>218</v>
      </c>
    </row>
    <row r="75" spans="1:7" ht="30" x14ac:dyDescent="0.25">
      <c r="A75" s="94" t="s">
        <v>378</v>
      </c>
      <c r="B75" s="95" t="s">
        <v>379</v>
      </c>
      <c r="C75" s="95" t="s">
        <v>201</v>
      </c>
      <c r="D75" s="96" t="s">
        <v>337</v>
      </c>
      <c r="E75" s="96" t="s">
        <v>337</v>
      </c>
      <c r="F75" s="97" t="s">
        <v>337</v>
      </c>
      <c r="G75" s="97"/>
    </row>
    <row r="76" spans="1:7" x14ac:dyDescent="0.25">
      <c r="A76" s="94" t="s">
        <v>380</v>
      </c>
      <c r="B76" s="95" t="s">
        <v>381</v>
      </c>
      <c r="C76" s="95" t="s">
        <v>201</v>
      </c>
      <c r="D76" s="96" t="s">
        <v>337</v>
      </c>
      <c r="E76" s="96" t="s">
        <v>337</v>
      </c>
      <c r="F76" s="97" t="s">
        <v>337</v>
      </c>
      <c r="G76" s="97"/>
    </row>
    <row r="77" spans="1:7" ht="30" x14ac:dyDescent="0.25">
      <c r="A77" s="94" t="s">
        <v>382</v>
      </c>
      <c r="B77" s="95" t="s">
        <v>197</v>
      </c>
      <c r="C77" s="95" t="s">
        <v>265</v>
      </c>
      <c r="D77" s="96">
        <v>31210</v>
      </c>
      <c r="E77" s="96">
        <v>37000</v>
      </c>
      <c r="F77" s="97">
        <v>37000</v>
      </c>
      <c r="G77" s="96" t="s">
        <v>218</v>
      </c>
    </row>
    <row r="78" spans="1:7" ht="30" x14ac:dyDescent="0.25">
      <c r="A78" s="94" t="s">
        <v>383</v>
      </c>
      <c r="B78" s="95" t="s">
        <v>198</v>
      </c>
      <c r="C78" s="95" t="s">
        <v>225</v>
      </c>
      <c r="D78" s="96" t="s">
        <v>337</v>
      </c>
      <c r="E78" s="96">
        <v>3</v>
      </c>
      <c r="F78" s="97">
        <v>3</v>
      </c>
      <c r="G78" s="96" t="s">
        <v>218</v>
      </c>
    </row>
    <row r="79" spans="1:7" ht="30" x14ac:dyDescent="0.25">
      <c r="A79" s="94" t="s">
        <v>384</v>
      </c>
      <c r="B79" s="95" t="s">
        <v>385</v>
      </c>
      <c r="C79" s="95" t="s">
        <v>201</v>
      </c>
      <c r="D79" s="96">
        <v>20</v>
      </c>
      <c r="E79" s="96" t="s">
        <v>337</v>
      </c>
      <c r="F79" s="97"/>
      <c r="G79" s="97"/>
    </row>
    <row r="80" spans="1:7" ht="75" x14ac:dyDescent="0.25">
      <c r="A80" s="94" t="s">
        <v>386</v>
      </c>
      <c r="B80" s="95" t="s">
        <v>387</v>
      </c>
      <c r="C80" s="95" t="s">
        <v>199</v>
      </c>
      <c r="D80" s="96">
        <v>1</v>
      </c>
      <c r="E80" s="96">
        <v>2</v>
      </c>
      <c r="F80" s="97">
        <v>2</v>
      </c>
      <c r="G80" s="96" t="s">
        <v>218</v>
      </c>
    </row>
    <row r="81" spans="1:7" ht="45" x14ac:dyDescent="0.25">
      <c r="A81" s="94" t="s">
        <v>388</v>
      </c>
      <c r="B81" s="95" t="s">
        <v>200</v>
      </c>
      <c r="C81" s="95" t="s">
        <v>201</v>
      </c>
      <c r="D81" s="96" t="s">
        <v>337</v>
      </c>
      <c r="E81" s="96">
        <v>29</v>
      </c>
      <c r="F81" s="97">
        <v>0</v>
      </c>
      <c r="G81" s="96" t="s">
        <v>231</v>
      </c>
    </row>
    <row r="82" spans="1:7" ht="90" x14ac:dyDescent="0.25">
      <c r="A82" s="94" t="s">
        <v>389</v>
      </c>
      <c r="B82" s="95" t="s">
        <v>390</v>
      </c>
      <c r="C82" s="95" t="s">
        <v>391</v>
      </c>
      <c r="D82" s="96" t="s">
        <v>337</v>
      </c>
      <c r="E82" s="96">
        <v>1</v>
      </c>
      <c r="F82" s="97">
        <v>1</v>
      </c>
      <c r="G82" s="96" t="s">
        <v>218</v>
      </c>
    </row>
    <row r="83" spans="1:7" ht="30" x14ac:dyDescent="0.25">
      <c r="A83" s="94" t="s">
        <v>392</v>
      </c>
      <c r="B83" s="95" t="s">
        <v>393</v>
      </c>
      <c r="C83" s="95" t="s">
        <v>185</v>
      </c>
      <c r="D83" s="96" t="s">
        <v>337</v>
      </c>
      <c r="E83" s="96" t="s">
        <v>337</v>
      </c>
      <c r="F83" s="97" t="s">
        <v>337</v>
      </c>
      <c r="G83" s="97"/>
    </row>
    <row r="84" spans="1:7" ht="30" x14ac:dyDescent="0.25">
      <c r="A84" s="94" t="s">
        <v>394</v>
      </c>
      <c r="B84" s="95" t="s">
        <v>395</v>
      </c>
      <c r="C84" s="95" t="s">
        <v>185</v>
      </c>
      <c r="D84" s="96" t="s">
        <v>337</v>
      </c>
      <c r="E84" s="96" t="s">
        <v>337</v>
      </c>
      <c r="F84" s="97" t="s">
        <v>337</v>
      </c>
      <c r="G84" s="97"/>
    </row>
    <row r="85" spans="1:7" ht="30" x14ac:dyDescent="0.25">
      <c r="A85" s="94" t="s">
        <v>396</v>
      </c>
      <c r="B85" s="95" t="s">
        <v>397</v>
      </c>
      <c r="C85" s="95" t="s">
        <v>185</v>
      </c>
      <c r="D85" s="96">
        <v>100</v>
      </c>
      <c r="E85" s="96">
        <v>100</v>
      </c>
      <c r="F85" s="97">
        <v>100</v>
      </c>
      <c r="G85" s="96" t="s">
        <v>218</v>
      </c>
    </row>
  </sheetData>
  <autoFilter ref="A8:F85" xr:uid="{94B12803-5E7E-41C0-AFDD-52F4F8CF7329}"/>
  <mergeCells count="4">
    <mergeCell ref="A2:G2"/>
    <mergeCell ref="A3:G3"/>
    <mergeCell ref="E6:F6"/>
    <mergeCell ref="B4:G4"/>
  </mergeCells>
  <pageMargins left="0.31496062992125984" right="0" top="0.15748031496062992" bottom="0.15748031496062992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10</vt:lpstr>
      <vt:lpstr>прил 13</vt:lpstr>
      <vt:lpstr>прил 14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</dc:creator>
  <cp:lastModifiedBy>User</cp:lastModifiedBy>
  <cp:lastPrinted>2025-03-31T09:04:21Z</cp:lastPrinted>
  <dcterms:created xsi:type="dcterms:W3CDTF">2016-06-01T08:57:25Z</dcterms:created>
  <dcterms:modified xsi:type="dcterms:W3CDTF">2025-05-15T02:00:37Z</dcterms:modified>
</cp:coreProperties>
</file>